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capza-my.sharepoint.com/personal/steve_transformationpartners_co_za/Documents/Documents/Website/2026/EE Insights &amp; Benchmarks/"/>
    </mc:Choice>
  </mc:AlternateContent>
  <xr:revisionPtr revIDLastSave="135" documentId="13_ncr:1_{046DF3BD-6DB6-4B55-A43C-B5D275B41619}" xr6:coauthVersionLast="47" xr6:coauthVersionMax="47" xr10:uidLastSave="{AD885AFD-5900-4364-BE78-EF1BB6349B8D}"/>
  <bookViews>
    <workbookView xWindow="-108" yWindow="-108" windowWidth="23256" windowHeight="12456" tabRatio="268" xr2:uid="{00000000-000D-0000-FFFF-FFFF00000000}"/>
  </bookViews>
  <sheets>
    <sheet name="Focus1 Benchmarks" sheetId="1" r:id="rId1"/>
    <sheet name="Focus2 Enter CEE Data" sheetId="13" state="hidden" r:id="rId2"/>
    <sheet name="Basis1" sheetId="12" state="hidden" r:id="rId3"/>
    <sheet name="Data1" sheetId="19" state="hidden" r:id="rId4"/>
    <sheet name="Lists1" sheetId="14" state="hidden" r:id="rId5"/>
    <sheet name="Parameters1" sheetId="15" state="hidden" r:id="rId6"/>
    <sheet name="NamesIndex" sheetId="16" state="hidden" r:id="rId7"/>
    <sheet name="_SSC" sheetId="17" state="veryHidden" r:id="rId8"/>
    <sheet name="_Options" sheetId="18" state="veryHidden" r:id="rId9"/>
  </sheets>
  <definedNames>
    <definedName name="_options1">_Options!$A$1:$A$11</definedName>
    <definedName name="_options10">_Options!$J$1:$J$11</definedName>
    <definedName name="_options11">_Options!$K$1:$K$11</definedName>
    <definedName name="_options15">_Options!$O$1:$O$11</definedName>
    <definedName name="_options16">_Options!$P$1:$P$18</definedName>
    <definedName name="_options2">_Options!$B$1:$B$11</definedName>
    <definedName name="_options3">_Options!$C$1:$C$11</definedName>
    <definedName name="_options4">_Options!$D$1:$D$2</definedName>
    <definedName name="_options5">_Options!$E$1:$E$4</definedName>
    <definedName name="_options6">_Options!$F$1:$F$6</definedName>
    <definedName name="_options7">_Options!$G$1:$G$8</definedName>
    <definedName name="_options8">_Options!$H$1:$H$11</definedName>
    <definedName name="_options9">_Options!$I$1:$I$11</definedName>
    <definedName name="my_organisation_allemployees">Basis1!$Z$12:$AV$19</definedName>
    <definedName name="my_organisation_pwd">Basis1!$Z$34:$AV$41</definedName>
    <definedName name="rD1.Datasource_Sectors">Data1!$L$12:$BF$173</definedName>
    <definedName name="rL1.OccupationalLevelHeader">Lists1!$Q$11</definedName>
    <definedName name="rL1.OccupationalLevelList">Lists1!$Q$12:$Q$19</definedName>
    <definedName name="rL1.OccupationalLevelSel">Lists1!$Q$7</definedName>
    <definedName name="rL1.SectorHeader">Lists1!$N$11</definedName>
    <definedName name="rL1.SectorList">Lists1!$N$12:$N$29</definedName>
    <definedName name="rL1.SectorSel">Lists1!$N$7</definedName>
    <definedName name="rP1.Node">Parameters1!$K$11</definedName>
    <definedName name="Selected_OccupationalLevel">Lists1!$Q$4</definedName>
    <definedName name="Selected_Sector">Lists1!$N$4</definedName>
    <definedName name="targeted_sector_occlevel">Basis1!$K$11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18" i="13" l="1"/>
  <c r="X210" i="13"/>
  <c r="AM198" i="13"/>
  <c r="AM197" i="13"/>
  <c r="AM196" i="13"/>
  <c r="AM195" i="13"/>
  <c r="AM194" i="13"/>
  <c r="AM193" i="13"/>
  <c r="AM192" i="13"/>
  <c r="AM191" i="13"/>
  <c r="AM190" i="13"/>
  <c r="AM189" i="13"/>
  <c r="AM188" i="13"/>
  <c r="AM187" i="13"/>
  <c r="AM186" i="13"/>
  <c r="AM185" i="13"/>
  <c r="AM184" i="13"/>
  <c r="AM183" i="13"/>
  <c r="AM182" i="13"/>
  <c r="AM221" i="13"/>
  <c r="AM34" i="13"/>
  <c r="AW172" i="19"/>
  <c r="AX172" i="19"/>
  <c r="AY172" i="19"/>
  <c r="AZ172" i="19"/>
  <c r="BA172" i="19"/>
  <c r="BB172" i="19"/>
  <c r="BC172" i="19"/>
  <c r="BD172" i="19"/>
  <c r="BE172" i="19"/>
  <c r="AV172" i="19"/>
  <c r="AW171" i="19"/>
  <c r="AX171" i="19"/>
  <c r="AY171" i="19"/>
  <c r="AZ171" i="19"/>
  <c r="BA171" i="19"/>
  <c r="BB171" i="19"/>
  <c r="BC171" i="19"/>
  <c r="BD171" i="19"/>
  <c r="BE171" i="19"/>
  <c r="AV171" i="19"/>
  <c r="AW170" i="19"/>
  <c r="AX170" i="19"/>
  <c r="AY170" i="19"/>
  <c r="AZ170" i="19"/>
  <c r="BA170" i="19"/>
  <c r="BB170" i="19"/>
  <c r="BC170" i="19"/>
  <c r="BD170" i="19"/>
  <c r="BE170" i="19"/>
  <c r="AV170" i="19"/>
  <c r="AW169" i="19"/>
  <c r="AX169" i="19"/>
  <c r="AY169" i="19"/>
  <c r="AZ169" i="19"/>
  <c r="BA169" i="19"/>
  <c r="BB169" i="19"/>
  <c r="BC169" i="19"/>
  <c r="BD169" i="19"/>
  <c r="BE169" i="19"/>
  <c r="AV169" i="19"/>
  <c r="AW168" i="19"/>
  <c r="AX168" i="19"/>
  <c r="AY168" i="19"/>
  <c r="AZ168" i="19"/>
  <c r="BA168" i="19"/>
  <c r="BB168" i="19"/>
  <c r="BC168" i="19"/>
  <c r="BD168" i="19"/>
  <c r="BE168" i="19"/>
  <c r="AV168" i="19"/>
  <c r="AW167" i="19"/>
  <c r="AX167" i="19"/>
  <c r="AY167" i="19"/>
  <c r="AZ167" i="19"/>
  <c r="BA167" i="19"/>
  <c r="BB167" i="19"/>
  <c r="BC167" i="19"/>
  <c r="BD167" i="19"/>
  <c r="BE167" i="19"/>
  <c r="AV167" i="19"/>
  <c r="AW166" i="19"/>
  <c r="AX166" i="19"/>
  <c r="AY166" i="19"/>
  <c r="AZ166" i="19"/>
  <c r="BA166" i="19"/>
  <c r="BB166" i="19"/>
  <c r="BC166" i="19"/>
  <c r="BD166" i="19"/>
  <c r="BE166" i="19"/>
  <c r="AV166" i="19"/>
  <c r="AW165" i="19"/>
  <c r="AX165" i="19"/>
  <c r="AY165" i="19"/>
  <c r="AZ165" i="19"/>
  <c r="BA165" i="19"/>
  <c r="BB165" i="19"/>
  <c r="BC165" i="19"/>
  <c r="BD165" i="19"/>
  <c r="BE165" i="19"/>
  <c r="AV165" i="19"/>
  <c r="AL173" i="19"/>
  <c r="AM173" i="19"/>
  <c r="AN173" i="19"/>
  <c r="AO173" i="19"/>
  <c r="AP173" i="19"/>
  <c r="AQ173" i="19"/>
  <c r="AR173" i="19"/>
  <c r="AS173" i="19"/>
  <c r="AT173" i="19"/>
  <c r="AK173" i="19"/>
  <c r="AL172" i="19"/>
  <c r="AM172" i="19"/>
  <c r="AN172" i="19"/>
  <c r="AO172" i="19"/>
  <c r="AP172" i="19"/>
  <c r="AQ172" i="19"/>
  <c r="AR172" i="19"/>
  <c r="AS172" i="19"/>
  <c r="AT172" i="19"/>
  <c r="AK172" i="19"/>
  <c r="AL171" i="19"/>
  <c r="AM171" i="19"/>
  <c r="AN171" i="19"/>
  <c r="AO171" i="19"/>
  <c r="AP171" i="19"/>
  <c r="AQ171" i="19"/>
  <c r="AR171" i="19"/>
  <c r="AS171" i="19"/>
  <c r="AT171" i="19"/>
  <c r="AK171" i="19"/>
  <c r="AL170" i="19"/>
  <c r="AM170" i="19"/>
  <c r="AN170" i="19"/>
  <c r="AO170" i="19"/>
  <c r="AP170" i="19"/>
  <c r="AQ170" i="19"/>
  <c r="AR170" i="19"/>
  <c r="AS170" i="19"/>
  <c r="AT170" i="19"/>
  <c r="AK170" i="19"/>
  <c r="AL169" i="19"/>
  <c r="AM169" i="19"/>
  <c r="AN169" i="19"/>
  <c r="AO169" i="19"/>
  <c r="AP169" i="19"/>
  <c r="AQ169" i="19"/>
  <c r="AR169" i="19"/>
  <c r="AS169" i="19"/>
  <c r="AT169" i="19"/>
  <c r="AK169" i="19"/>
  <c r="AL168" i="19"/>
  <c r="AM168" i="19"/>
  <c r="AN168" i="19"/>
  <c r="AO168" i="19"/>
  <c r="AP168" i="19"/>
  <c r="AQ168" i="19"/>
  <c r="AR168" i="19"/>
  <c r="AS168" i="19"/>
  <c r="AT168" i="19"/>
  <c r="AK168" i="19"/>
  <c r="AL167" i="19"/>
  <c r="AM167" i="19"/>
  <c r="AN167" i="19"/>
  <c r="AO167" i="19"/>
  <c r="AP167" i="19"/>
  <c r="AQ167" i="19"/>
  <c r="AR167" i="19"/>
  <c r="AS167" i="19"/>
  <c r="AT167" i="19"/>
  <c r="AK167" i="19"/>
  <c r="AL166" i="19"/>
  <c r="AM166" i="19"/>
  <c r="AN166" i="19"/>
  <c r="AO166" i="19"/>
  <c r="AP166" i="19"/>
  <c r="AQ166" i="19"/>
  <c r="AR166" i="19"/>
  <c r="AS166" i="19"/>
  <c r="AT166" i="19"/>
  <c r="AK166" i="19"/>
  <c r="AL165" i="19"/>
  <c r="AM165" i="19"/>
  <c r="AN165" i="19"/>
  <c r="AO165" i="19"/>
  <c r="AP165" i="19"/>
  <c r="AQ165" i="19"/>
  <c r="AR165" i="19"/>
  <c r="AS165" i="19"/>
  <c r="AT165" i="19"/>
  <c r="AK165" i="19"/>
  <c r="AA172" i="19"/>
  <c r="AB172" i="19"/>
  <c r="AC172" i="19"/>
  <c r="AD172" i="19"/>
  <c r="AE172" i="19"/>
  <c r="AF172" i="19"/>
  <c r="AG172" i="19"/>
  <c r="AH172" i="19"/>
  <c r="AI172" i="19"/>
  <c r="AA171" i="19"/>
  <c r="AB171" i="19"/>
  <c r="AC171" i="19"/>
  <c r="AD171" i="19"/>
  <c r="AE171" i="19"/>
  <c r="AF171" i="19"/>
  <c r="AG171" i="19"/>
  <c r="AH171" i="19"/>
  <c r="AI171" i="19"/>
  <c r="AA170" i="19"/>
  <c r="AB170" i="19"/>
  <c r="AC170" i="19"/>
  <c r="AD170" i="19"/>
  <c r="AE170" i="19"/>
  <c r="AF170" i="19"/>
  <c r="AG170" i="19"/>
  <c r="AH170" i="19"/>
  <c r="AI170" i="19"/>
  <c r="AA169" i="19"/>
  <c r="AB169" i="19"/>
  <c r="AC169" i="19"/>
  <c r="AD169" i="19"/>
  <c r="AE169" i="19"/>
  <c r="AF169" i="19"/>
  <c r="AG169" i="19"/>
  <c r="AH169" i="19"/>
  <c r="AI169" i="19"/>
  <c r="AA168" i="19"/>
  <c r="AB168" i="19"/>
  <c r="AC168" i="19"/>
  <c r="AD168" i="19"/>
  <c r="AE168" i="19"/>
  <c r="AF168" i="19"/>
  <c r="AG168" i="19"/>
  <c r="AH168" i="19"/>
  <c r="AI168" i="19"/>
  <c r="AA167" i="19"/>
  <c r="AB167" i="19"/>
  <c r="AC167" i="19"/>
  <c r="AD167" i="19"/>
  <c r="AE167" i="19"/>
  <c r="AF167" i="19"/>
  <c r="AG167" i="19"/>
  <c r="AH167" i="19"/>
  <c r="AI167" i="19"/>
  <c r="AA166" i="19"/>
  <c r="AB166" i="19"/>
  <c r="AC166" i="19"/>
  <c r="AD166" i="19"/>
  <c r="AE166" i="19"/>
  <c r="AF166" i="19"/>
  <c r="AG166" i="19"/>
  <c r="AH166" i="19"/>
  <c r="AI166" i="19"/>
  <c r="AA165" i="19"/>
  <c r="AB165" i="19"/>
  <c r="AC165" i="19"/>
  <c r="AD165" i="19"/>
  <c r="AE165" i="19"/>
  <c r="AF165" i="19"/>
  <c r="AG165" i="19"/>
  <c r="AH165" i="19"/>
  <c r="AI165" i="19"/>
  <c r="P173" i="19"/>
  <c r="Q173" i="19"/>
  <c r="R173" i="19"/>
  <c r="S173" i="19"/>
  <c r="T173" i="19"/>
  <c r="U173" i="19"/>
  <c r="V173" i="19"/>
  <c r="W173" i="19"/>
  <c r="X173" i="19"/>
  <c r="O173" i="19"/>
  <c r="P172" i="19"/>
  <c r="Q172" i="19"/>
  <c r="R172" i="19"/>
  <c r="S172" i="19"/>
  <c r="T172" i="19"/>
  <c r="U172" i="19"/>
  <c r="V172" i="19"/>
  <c r="W172" i="19"/>
  <c r="X172" i="19"/>
  <c r="O172" i="19"/>
  <c r="P171" i="19"/>
  <c r="Q171" i="19"/>
  <c r="R171" i="19"/>
  <c r="S171" i="19"/>
  <c r="T171" i="19"/>
  <c r="U171" i="19"/>
  <c r="V171" i="19"/>
  <c r="W171" i="19"/>
  <c r="X171" i="19"/>
  <c r="O171" i="19"/>
  <c r="P170" i="19"/>
  <c r="Q170" i="19"/>
  <c r="R170" i="19"/>
  <c r="S170" i="19"/>
  <c r="T170" i="19"/>
  <c r="U170" i="19"/>
  <c r="V170" i="19"/>
  <c r="W170" i="19"/>
  <c r="X170" i="19"/>
  <c r="O170" i="19"/>
  <c r="P169" i="19"/>
  <c r="Q169" i="19"/>
  <c r="R169" i="19"/>
  <c r="S169" i="19"/>
  <c r="T169" i="19"/>
  <c r="U169" i="19"/>
  <c r="V169" i="19"/>
  <c r="W169" i="19"/>
  <c r="X169" i="19"/>
  <c r="O169" i="19"/>
  <c r="P168" i="19"/>
  <c r="Q168" i="19"/>
  <c r="R168" i="19"/>
  <c r="S168" i="19"/>
  <c r="T168" i="19"/>
  <c r="U168" i="19"/>
  <c r="V168" i="19"/>
  <c r="W168" i="19"/>
  <c r="X168" i="19"/>
  <c r="O168" i="19"/>
  <c r="P167" i="19"/>
  <c r="Q167" i="19"/>
  <c r="R167" i="19"/>
  <c r="S167" i="19"/>
  <c r="T167" i="19"/>
  <c r="U167" i="19"/>
  <c r="V167" i="19"/>
  <c r="W167" i="19"/>
  <c r="X167" i="19"/>
  <c r="O167" i="19"/>
  <c r="P166" i="19"/>
  <c r="Q166" i="19"/>
  <c r="R166" i="19"/>
  <c r="S166" i="19"/>
  <c r="T166" i="19"/>
  <c r="U166" i="19"/>
  <c r="V166" i="19"/>
  <c r="W166" i="19"/>
  <c r="X166" i="19"/>
  <c r="O166" i="19"/>
  <c r="P165" i="19"/>
  <c r="Q165" i="19"/>
  <c r="R165" i="19"/>
  <c r="S165" i="19"/>
  <c r="T165" i="19"/>
  <c r="U165" i="19"/>
  <c r="V165" i="19"/>
  <c r="W165" i="19"/>
  <c r="X165" i="19"/>
  <c r="O165" i="19"/>
  <c r="AW163" i="19"/>
  <c r="AX163" i="19"/>
  <c r="AY163" i="19"/>
  <c r="AZ163" i="19"/>
  <c r="BA163" i="19"/>
  <c r="BB163" i="19"/>
  <c r="BC163" i="19"/>
  <c r="BD163" i="19"/>
  <c r="BE163" i="19"/>
  <c r="AV163" i="19"/>
  <c r="AW162" i="19"/>
  <c r="AX162" i="19"/>
  <c r="AY162" i="19"/>
  <c r="AZ162" i="19"/>
  <c r="BA162" i="19"/>
  <c r="BB162" i="19"/>
  <c r="BC162" i="19"/>
  <c r="BD162" i="19"/>
  <c r="BE162" i="19"/>
  <c r="AV162" i="19"/>
  <c r="AW161" i="19"/>
  <c r="AX161" i="19"/>
  <c r="AY161" i="19"/>
  <c r="AZ161" i="19"/>
  <c r="BA161" i="19"/>
  <c r="BB161" i="19"/>
  <c r="BC161" i="19"/>
  <c r="BD161" i="19"/>
  <c r="BE161" i="19"/>
  <c r="AV161" i="19"/>
  <c r="AW160" i="19"/>
  <c r="AX160" i="19"/>
  <c r="AY160" i="19"/>
  <c r="AZ160" i="19"/>
  <c r="BA160" i="19"/>
  <c r="BB160" i="19"/>
  <c r="BC160" i="19"/>
  <c r="BD160" i="19"/>
  <c r="BE160" i="19"/>
  <c r="AV160" i="19"/>
  <c r="AW159" i="19"/>
  <c r="AX159" i="19"/>
  <c r="AY159" i="19"/>
  <c r="AZ159" i="19"/>
  <c r="BA159" i="19"/>
  <c r="BB159" i="19"/>
  <c r="BC159" i="19"/>
  <c r="BD159" i="19"/>
  <c r="BE159" i="19"/>
  <c r="AV159" i="19"/>
  <c r="AW158" i="19"/>
  <c r="AX158" i="19"/>
  <c r="AY158" i="19"/>
  <c r="AZ158" i="19"/>
  <c r="BA158" i="19"/>
  <c r="BB158" i="19"/>
  <c r="BC158" i="19"/>
  <c r="BD158" i="19"/>
  <c r="BE158" i="19"/>
  <c r="AV158" i="19"/>
  <c r="AW157" i="19"/>
  <c r="AX157" i="19"/>
  <c r="AY157" i="19"/>
  <c r="AZ157" i="19"/>
  <c r="BA157" i="19"/>
  <c r="BB157" i="19"/>
  <c r="BC157" i="19"/>
  <c r="BD157" i="19"/>
  <c r="BE157" i="19"/>
  <c r="AV157" i="19"/>
  <c r="AW156" i="19"/>
  <c r="AX156" i="19"/>
  <c r="AY156" i="19"/>
  <c r="AZ156" i="19"/>
  <c r="BA156" i="19"/>
  <c r="BB156" i="19"/>
  <c r="BC156" i="19"/>
  <c r="BD156" i="19"/>
  <c r="BE156" i="19"/>
  <c r="AV156" i="19"/>
  <c r="AL164" i="19"/>
  <c r="AM164" i="19"/>
  <c r="AN164" i="19"/>
  <c r="AO164" i="19"/>
  <c r="AP164" i="19"/>
  <c r="AQ164" i="19"/>
  <c r="AR164" i="19"/>
  <c r="AS164" i="19"/>
  <c r="AT164" i="19"/>
  <c r="AK164" i="19"/>
  <c r="AL163" i="19"/>
  <c r="AM163" i="19"/>
  <c r="AN163" i="19"/>
  <c r="AO163" i="19"/>
  <c r="AP163" i="19"/>
  <c r="AQ163" i="19"/>
  <c r="AR163" i="19"/>
  <c r="AS163" i="19"/>
  <c r="AT163" i="19"/>
  <c r="AK163" i="19"/>
  <c r="AL162" i="19"/>
  <c r="AM162" i="19"/>
  <c r="AN162" i="19"/>
  <c r="AO162" i="19"/>
  <c r="AP162" i="19"/>
  <c r="AQ162" i="19"/>
  <c r="AR162" i="19"/>
  <c r="AS162" i="19"/>
  <c r="AT162" i="19"/>
  <c r="AK162" i="19"/>
  <c r="AL161" i="19"/>
  <c r="AM161" i="19"/>
  <c r="AN161" i="19"/>
  <c r="AO161" i="19"/>
  <c r="AP161" i="19"/>
  <c r="AQ161" i="19"/>
  <c r="AR161" i="19"/>
  <c r="AS161" i="19"/>
  <c r="AT161" i="19"/>
  <c r="AK161" i="19"/>
  <c r="AL160" i="19"/>
  <c r="AM160" i="19"/>
  <c r="AN160" i="19"/>
  <c r="AO160" i="19"/>
  <c r="AP160" i="19"/>
  <c r="AQ160" i="19"/>
  <c r="AR160" i="19"/>
  <c r="AS160" i="19"/>
  <c r="AT160" i="19"/>
  <c r="AK160" i="19"/>
  <c r="AL159" i="19"/>
  <c r="AM159" i="19"/>
  <c r="AN159" i="19"/>
  <c r="AO159" i="19"/>
  <c r="AP159" i="19"/>
  <c r="AQ159" i="19"/>
  <c r="AR159" i="19"/>
  <c r="AS159" i="19"/>
  <c r="AT159" i="19"/>
  <c r="AK159" i="19"/>
  <c r="AL158" i="19"/>
  <c r="AM158" i="19"/>
  <c r="AN158" i="19"/>
  <c r="AO158" i="19"/>
  <c r="AP158" i="19"/>
  <c r="AQ158" i="19"/>
  <c r="AR158" i="19"/>
  <c r="AS158" i="19"/>
  <c r="AT158" i="19"/>
  <c r="AK158" i="19"/>
  <c r="AL157" i="19"/>
  <c r="AM157" i="19"/>
  <c r="AN157" i="19"/>
  <c r="AO157" i="19"/>
  <c r="AP157" i="19"/>
  <c r="AQ157" i="19"/>
  <c r="AR157" i="19"/>
  <c r="AS157" i="19"/>
  <c r="AT157" i="19"/>
  <c r="AK157" i="19"/>
  <c r="AL156" i="19"/>
  <c r="AM156" i="19"/>
  <c r="AN156" i="19"/>
  <c r="AO156" i="19"/>
  <c r="AP156" i="19"/>
  <c r="AQ156" i="19"/>
  <c r="AR156" i="19"/>
  <c r="AS156" i="19"/>
  <c r="AT156" i="19"/>
  <c r="AK156" i="19"/>
  <c r="AA163" i="19"/>
  <c r="AB163" i="19"/>
  <c r="AC163" i="19"/>
  <c r="AD163" i="19"/>
  <c r="AE163" i="19"/>
  <c r="AF163" i="19"/>
  <c r="AG163" i="19"/>
  <c r="AH163" i="19"/>
  <c r="AI163" i="19"/>
  <c r="AA162" i="19"/>
  <c r="AB162" i="19"/>
  <c r="AC162" i="19"/>
  <c r="AD162" i="19"/>
  <c r="AE162" i="19"/>
  <c r="AF162" i="19"/>
  <c r="AG162" i="19"/>
  <c r="AH162" i="19"/>
  <c r="AI162" i="19"/>
  <c r="AA161" i="19"/>
  <c r="AB161" i="19"/>
  <c r="AC161" i="19"/>
  <c r="AD161" i="19"/>
  <c r="AE161" i="19"/>
  <c r="AF161" i="19"/>
  <c r="AG161" i="19"/>
  <c r="AH161" i="19"/>
  <c r="AI161" i="19"/>
  <c r="AA160" i="19"/>
  <c r="AB160" i="19"/>
  <c r="AC160" i="19"/>
  <c r="AD160" i="19"/>
  <c r="AE160" i="19"/>
  <c r="AF160" i="19"/>
  <c r="AG160" i="19"/>
  <c r="AH160" i="19"/>
  <c r="AI160" i="19"/>
  <c r="AA159" i="19"/>
  <c r="AB159" i="19"/>
  <c r="AC159" i="19"/>
  <c r="AD159" i="19"/>
  <c r="AE159" i="19"/>
  <c r="AF159" i="19"/>
  <c r="AG159" i="19"/>
  <c r="AH159" i="19"/>
  <c r="AI159" i="19"/>
  <c r="AA158" i="19"/>
  <c r="AB158" i="19"/>
  <c r="AC158" i="19"/>
  <c r="AD158" i="19"/>
  <c r="AE158" i="19"/>
  <c r="AF158" i="19"/>
  <c r="AG158" i="19"/>
  <c r="AH158" i="19"/>
  <c r="AI158" i="19"/>
  <c r="AA157" i="19"/>
  <c r="AB157" i="19"/>
  <c r="AC157" i="19"/>
  <c r="AD157" i="19"/>
  <c r="AE157" i="19"/>
  <c r="AF157" i="19"/>
  <c r="AG157" i="19"/>
  <c r="AH157" i="19"/>
  <c r="AI157" i="19"/>
  <c r="AA156" i="19"/>
  <c r="AB156" i="19"/>
  <c r="AC156" i="19"/>
  <c r="AD156" i="19"/>
  <c r="AE156" i="19"/>
  <c r="AF156" i="19"/>
  <c r="AG156" i="19"/>
  <c r="AH156" i="19"/>
  <c r="AI156" i="19"/>
  <c r="P164" i="19"/>
  <c r="Q164" i="19"/>
  <c r="R164" i="19"/>
  <c r="S164" i="19"/>
  <c r="T164" i="19"/>
  <c r="U164" i="19"/>
  <c r="V164" i="19"/>
  <c r="W164" i="19"/>
  <c r="X164" i="19"/>
  <c r="O164" i="19"/>
  <c r="P163" i="19"/>
  <c r="Q163" i="19"/>
  <c r="R163" i="19"/>
  <c r="S163" i="19"/>
  <c r="T163" i="19"/>
  <c r="U163" i="19"/>
  <c r="V163" i="19"/>
  <c r="W163" i="19"/>
  <c r="X163" i="19"/>
  <c r="O163" i="19"/>
  <c r="P162" i="19"/>
  <c r="Q162" i="19"/>
  <c r="R162" i="19"/>
  <c r="S162" i="19"/>
  <c r="T162" i="19"/>
  <c r="U162" i="19"/>
  <c r="V162" i="19"/>
  <c r="W162" i="19"/>
  <c r="X162" i="19"/>
  <c r="O162" i="19"/>
  <c r="P161" i="19"/>
  <c r="Q161" i="19"/>
  <c r="R161" i="19"/>
  <c r="S161" i="19"/>
  <c r="T161" i="19"/>
  <c r="U161" i="19"/>
  <c r="V161" i="19"/>
  <c r="W161" i="19"/>
  <c r="X161" i="19"/>
  <c r="O161" i="19"/>
  <c r="P160" i="19"/>
  <c r="Q160" i="19"/>
  <c r="R160" i="19"/>
  <c r="S160" i="19"/>
  <c r="T160" i="19"/>
  <c r="U160" i="19"/>
  <c r="V160" i="19"/>
  <c r="W160" i="19"/>
  <c r="X160" i="19"/>
  <c r="O160" i="19"/>
  <c r="P159" i="19"/>
  <c r="Q159" i="19"/>
  <c r="R159" i="19"/>
  <c r="S159" i="19"/>
  <c r="T159" i="19"/>
  <c r="U159" i="19"/>
  <c r="V159" i="19"/>
  <c r="W159" i="19"/>
  <c r="X159" i="19"/>
  <c r="O159" i="19"/>
  <c r="P158" i="19"/>
  <c r="Q158" i="19"/>
  <c r="R158" i="19"/>
  <c r="S158" i="19"/>
  <c r="T158" i="19"/>
  <c r="U158" i="19"/>
  <c r="V158" i="19"/>
  <c r="W158" i="19"/>
  <c r="X158" i="19"/>
  <c r="O158" i="19"/>
  <c r="P157" i="19"/>
  <c r="Q157" i="19"/>
  <c r="R157" i="19"/>
  <c r="S157" i="19"/>
  <c r="T157" i="19"/>
  <c r="U157" i="19"/>
  <c r="V157" i="19"/>
  <c r="W157" i="19"/>
  <c r="X157" i="19"/>
  <c r="O157" i="19"/>
  <c r="P156" i="19"/>
  <c r="Q156" i="19"/>
  <c r="R156" i="19"/>
  <c r="S156" i="19"/>
  <c r="T156" i="19"/>
  <c r="U156" i="19"/>
  <c r="V156" i="19"/>
  <c r="W156" i="19"/>
  <c r="X156" i="19"/>
  <c r="O156" i="19"/>
  <c r="AW154" i="19"/>
  <c r="AX154" i="19"/>
  <c r="AY154" i="19"/>
  <c r="AZ154" i="19"/>
  <c r="BA154" i="19"/>
  <c r="BB154" i="19"/>
  <c r="BC154" i="19"/>
  <c r="BD154" i="19"/>
  <c r="BE154" i="19"/>
  <c r="AV154" i="19"/>
  <c r="AW153" i="19"/>
  <c r="AX153" i="19"/>
  <c r="AY153" i="19"/>
  <c r="AZ153" i="19"/>
  <c r="BA153" i="19"/>
  <c r="BB153" i="19"/>
  <c r="BC153" i="19"/>
  <c r="BD153" i="19"/>
  <c r="BE153" i="19"/>
  <c r="AV153" i="19"/>
  <c r="AW152" i="19"/>
  <c r="AX152" i="19"/>
  <c r="AY152" i="19"/>
  <c r="AZ152" i="19"/>
  <c r="BA152" i="19"/>
  <c r="BB152" i="19"/>
  <c r="BC152" i="19"/>
  <c r="BD152" i="19"/>
  <c r="BE152" i="19"/>
  <c r="AV152" i="19"/>
  <c r="AW151" i="19"/>
  <c r="AX151" i="19"/>
  <c r="AY151" i="19"/>
  <c r="AZ151" i="19"/>
  <c r="BA151" i="19"/>
  <c r="BB151" i="19"/>
  <c r="BC151" i="19"/>
  <c r="BD151" i="19"/>
  <c r="BE151" i="19"/>
  <c r="AV151" i="19"/>
  <c r="AW150" i="19"/>
  <c r="AX150" i="19"/>
  <c r="AY150" i="19"/>
  <c r="AZ150" i="19"/>
  <c r="BA150" i="19"/>
  <c r="BB150" i="19"/>
  <c r="BC150" i="19"/>
  <c r="BD150" i="19"/>
  <c r="BE150" i="19"/>
  <c r="AV150" i="19"/>
  <c r="AW149" i="19"/>
  <c r="AX149" i="19"/>
  <c r="AY149" i="19"/>
  <c r="AZ149" i="19"/>
  <c r="BA149" i="19"/>
  <c r="BB149" i="19"/>
  <c r="BC149" i="19"/>
  <c r="BD149" i="19"/>
  <c r="BE149" i="19"/>
  <c r="AV149" i="19"/>
  <c r="AW148" i="19"/>
  <c r="AX148" i="19"/>
  <c r="AY148" i="19"/>
  <c r="AZ148" i="19"/>
  <c r="BA148" i="19"/>
  <c r="BB148" i="19"/>
  <c r="BC148" i="19"/>
  <c r="BD148" i="19"/>
  <c r="BE148" i="19"/>
  <c r="AV148" i="19"/>
  <c r="AW147" i="19"/>
  <c r="AX147" i="19"/>
  <c r="AY147" i="19"/>
  <c r="AZ147" i="19"/>
  <c r="BA147" i="19"/>
  <c r="BB147" i="19"/>
  <c r="BC147" i="19"/>
  <c r="BD147" i="19"/>
  <c r="BE147" i="19"/>
  <c r="AV147" i="19"/>
  <c r="AL155" i="19"/>
  <c r="AM155" i="19"/>
  <c r="AN155" i="19"/>
  <c r="AO155" i="19"/>
  <c r="AP155" i="19"/>
  <c r="AQ155" i="19"/>
  <c r="AR155" i="19"/>
  <c r="AS155" i="19"/>
  <c r="AT155" i="19"/>
  <c r="AK155" i="19"/>
  <c r="AL154" i="19"/>
  <c r="AM154" i="19"/>
  <c r="AN154" i="19"/>
  <c r="AO154" i="19"/>
  <c r="AP154" i="19"/>
  <c r="AQ154" i="19"/>
  <c r="AR154" i="19"/>
  <c r="AS154" i="19"/>
  <c r="AT154" i="19"/>
  <c r="AK154" i="19"/>
  <c r="AL153" i="19"/>
  <c r="AM153" i="19"/>
  <c r="AN153" i="19"/>
  <c r="AO153" i="19"/>
  <c r="AP153" i="19"/>
  <c r="AQ153" i="19"/>
  <c r="AR153" i="19"/>
  <c r="AS153" i="19"/>
  <c r="AT153" i="19"/>
  <c r="AK153" i="19"/>
  <c r="AL152" i="19"/>
  <c r="AM152" i="19"/>
  <c r="AN152" i="19"/>
  <c r="AO152" i="19"/>
  <c r="AP152" i="19"/>
  <c r="AQ152" i="19"/>
  <c r="AR152" i="19"/>
  <c r="AS152" i="19"/>
  <c r="AT152" i="19"/>
  <c r="AK152" i="19"/>
  <c r="AL151" i="19"/>
  <c r="AM151" i="19"/>
  <c r="AN151" i="19"/>
  <c r="AO151" i="19"/>
  <c r="AP151" i="19"/>
  <c r="AQ151" i="19"/>
  <c r="AR151" i="19"/>
  <c r="AS151" i="19"/>
  <c r="AT151" i="19"/>
  <c r="AK151" i="19"/>
  <c r="AL150" i="19"/>
  <c r="AM150" i="19"/>
  <c r="AN150" i="19"/>
  <c r="AO150" i="19"/>
  <c r="AP150" i="19"/>
  <c r="AQ150" i="19"/>
  <c r="AR150" i="19"/>
  <c r="AS150" i="19"/>
  <c r="AT150" i="19"/>
  <c r="AK150" i="19"/>
  <c r="AL149" i="19"/>
  <c r="AM149" i="19"/>
  <c r="AN149" i="19"/>
  <c r="AO149" i="19"/>
  <c r="AP149" i="19"/>
  <c r="AQ149" i="19"/>
  <c r="AR149" i="19"/>
  <c r="AS149" i="19"/>
  <c r="AT149" i="19"/>
  <c r="AK149" i="19"/>
  <c r="AL148" i="19"/>
  <c r="AM148" i="19"/>
  <c r="AN148" i="19"/>
  <c r="AO148" i="19"/>
  <c r="AP148" i="19"/>
  <c r="AQ148" i="19"/>
  <c r="AR148" i="19"/>
  <c r="AS148" i="19"/>
  <c r="AT148" i="19"/>
  <c r="AK148" i="19"/>
  <c r="AL147" i="19"/>
  <c r="AM147" i="19"/>
  <c r="AN147" i="19"/>
  <c r="AO147" i="19"/>
  <c r="AP147" i="19"/>
  <c r="AQ147" i="19"/>
  <c r="AR147" i="19"/>
  <c r="AS147" i="19"/>
  <c r="AT147" i="19"/>
  <c r="AK147" i="19"/>
  <c r="P155" i="19"/>
  <c r="Q155" i="19"/>
  <c r="R155" i="19"/>
  <c r="S155" i="19"/>
  <c r="T155" i="19"/>
  <c r="U155" i="19"/>
  <c r="V155" i="19"/>
  <c r="W155" i="19"/>
  <c r="X155" i="19"/>
  <c r="O155" i="19"/>
  <c r="P154" i="19"/>
  <c r="Q154" i="19"/>
  <c r="R154" i="19"/>
  <c r="S154" i="19"/>
  <c r="T154" i="19"/>
  <c r="U154" i="19"/>
  <c r="V154" i="19"/>
  <c r="W154" i="19"/>
  <c r="X154" i="19"/>
  <c r="O154" i="19"/>
  <c r="P153" i="19"/>
  <c r="Q153" i="19"/>
  <c r="R153" i="19"/>
  <c r="S153" i="19"/>
  <c r="T153" i="19"/>
  <c r="U153" i="19"/>
  <c r="V153" i="19"/>
  <c r="W153" i="19"/>
  <c r="X153" i="19"/>
  <c r="O153" i="19"/>
  <c r="P152" i="19"/>
  <c r="Q152" i="19"/>
  <c r="R152" i="19"/>
  <c r="S152" i="19"/>
  <c r="T152" i="19"/>
  <c r="U152" i="19"/>
  <c r="V152" i="19"/>
  <c r="W152" i="19"/>
  <c r="X152" i="19"/>
  <c r="O152" i="19"/>
  <c r="P151" i="19"/>
  <c r="Q151" i="19"/>
  <c r="R151" i="19"/>
  <c r="S151" i="19"/>
  <c r="T151" i="19"/>
  <c r="U151" i="19"/>
  <c r="V151" i="19"/>
  <c r="W151" i="19"/>
  <c r="X151" i="19"/>
  <c r="O151" i="19"/>
  <c r="P150" i="19"/>
  <c r="Q150" i="19"/>
  <c r="R150" i="19"/>
  <c r="S150" i="19"/>
  <c r="T150" i="19"/>
  <c r="U150" i="19"/>
  <c r="V150" i="19"/>
  <c r="W150" i="19"/>
  <c r="X150" i="19"/>
  <c r="O150" i="19"/>
  <c r="P149" i="19"/>
  <c r="Q149" i="19"/>
  <c r="R149" i="19"/>
  <c r="S149" i="19"/>
  <c r="T149" i="19"/>
  <c r="U149" i="19"/>
  <c r="V149" i="19"/>
  <c r="W149" i="19"/>
  <c r="X149" i="19"/>
  <c r="O149" i="19"/>
  <c r="P148" i="19"/>
  <c r="Q148" i="19"/>
  <c r="R148" i="19"/>
  <c r="S148" i="19"/>
  <c r="T148" i="19"/>
  <c r="U148" i="19"/>
  <c r="V148" i="19"/>
  <c r="W148" i="19"/>
  <c r="X148" i="19"/>
  <c r="O148" i="19"/>
  <c r="P147" i="19"/>
  <c r="Q147" i="19"/>
  <c r="R147" i="19"/>
  <c r="S147" i="19"/>
  <c r="T147" i="19"/>
  <c r="U147" i="19"/>
  <c r="V147" i="19"/>
  <c r="W147" i="19"/>
  <c r="X147" i="19"/>
  <c r="O147" i="19"/>
  <c r="AL146" i="19"/>
  <c r="AM146" i="19"/>
  <c r="AN146" i="19"/>
  <c r="AO146" i="19"/>
  <c r="AP146" i="19"/>
  <c r="AQ146" i="19"/>
  <c r="AR146" i="19"/>
  <c r="AS146" i="19"/>
  <c r="AT146" i="19"/>
  <c r="AK146" i="19"/>
  <c r="AW145" i="19"/>
  <c r="AX145" i="19"/>
  <c r="AY145" i="19"/>
  <c r="AZ145" i="19"/>
  <c r="BA145" i="19"/>
  <c r="BB145" i="19"/>
  <c r="BC145" i="19"/>
  <c r="BD145" i="19"/>
  <c r="BE145" i="19"/>
  <c r="AV145" i="19"/>
  <c r="AW144" i="19"/>
  <c r="AX144" i="19"/>
  <c r="AY144" i="19"/>
  <c r="AZ144" i="19"/>
  <c r="BA144" i="19"/>
  <c r="BB144" i="19"/>
  <c r="BC144" i="19"/>
  <c r="BD144" i="19"/>
  <c r="BE144" i="19"/>
  <c r="AV144" i="19"/>
  <c r="AW143" i="19"/>
  <c r="AX143" i="19"/>
  <c r="AY143" i="19"/>
  <c r="AZ143" i="19"/>
  <c r="BA143" i="19"/>
  <c r="BB143" i="19"/>
  <c r="BC143" i="19"/>
  <c r="BD143" i="19"/>
  <c r="BE143" i="19"/>
  <c r="AV143" i="19"/>
  <c r="AW142" i="19"/>
  <c r="AX142" i="19"/>
  <c r="AY142" i="19"/>
  <c r="AZ142" i="19"/>
  <c r="BA142" i="19"/>
  <c r="BB142" i="19"/>
  <c r="BC142" i="19"/>
  <c r="BD142" i="19"/>
  <c r="BE142" i="19"/>
  <c r="AV142" i="19"/>
  <c r="AW141" i="19"/>
  <c r="AX141" i="19"/>
  <c r="AY141" i="19"/>
  <c r="AZ141" i="19"/>
  <c r="BA141" i="19"/>
  <c r="BB141" i="19"/>
  <c r="BC141" i="19"/>
  <c r="BD141" i="19"/>
  <c r="BE141" i="19"/>
  <c r="AV141" i="19"/>
  <c r="AW140" i="19"/>
  <c r="AX140" i="19"/>
  <c r="AY140" i="19"/>
  <c r="AZ140" i="19"/>
  <c r="BA140" i="19"/>
  <c r="BB140" i="19"/>
  <c r="BC140" i="19"/>
  <c r="BD140" i="19"/>
  <c r="BE140" i="19"/>
  <c r="AV140" i="19"/>
  <c r="AW139" i="19"/>
  <c r="AX139" i="19"/>
  <c r="AY139" i="19"/>
  <c r="AZ139" i="19"/>
  <c r="BA139" i="19"/>
  <c r="BB139" i="19"/>
  <c r="BC139" i="19"/>
  <c r="BD139" i="19"/>
  <c r="BE139" i="19"/>
  <c r="AV139" i="19"/>
  <c r="AV138" i="19"/>
  <c r="AW138" i="19"/>
  <c r="AX138" i="19"/>
  <c r="AY138" i="19"/>
  <c r="AZ138" i="19"/>
  <c r="BA138" i="19"/>
  <c r="BB138" i="19"/>
  <c r="BC138" i="19"/>
  <c r="BD138" i="19"/>
  <c r="BE138" i="19"/>
  <c r="AL145" i="19"/>
  <c r="AM145" i="19"/>
  <c r="AN145" i="19"/>
  <c r="AO145" i="19"/>
  <c r="AP145" i="19"/>
  <c r="AQ145" i="19"/>
  <c r="AR145" i="19"/>
  <c r="AS145" i="19"/>
  <c r="AT145" i="19"/>
  <c r="AL144" i="19"/>
  <c r="AM144" i="19"/>
  <c r="AN144" i="19"/>
  <c r="AO144" i="19"/>
  <c r="AP144" i="19"/>
  <c r="AQ144" i="19"/>
  <c r="AR144" i="19"/>
  <c r="AS144" i="19"/>
  <c r="AT144" i="19"/>
  <c r="AL143" i="19"/>
  <c r="AM143" i="19"/>
  <c r="AN143" i="19"/>
  <c r="AO143" i="19"/>
  <c r="AP143" i="19"/>
  <c r="AQ143" i="19"/>
  <c r="AR143" i="19"/>
  <c r="AS143" i="19"/>
  <c r="AT143" i="19"/>
  <c r="AL142" i="19"/>
  <c r="AM142" i="19"/>
  <c r="AN142" i="19"/>
  <c r="AO142" i="19"/>
  <c r="AP142" i="19"/>
  <c r="AQ142" i="19"/>
  <c r="AR142" i="19"/>
  <c r="AS142" i="19"/>
  <c r="AT142" i="19"/>
  <c r="AK142" i="19"/>
  <c r="AL141" i="19"/>
  <c r="AM141" i="19"/>
  <c r="AN141" i="19"/>
  <c r="AO141" i="19"/>
  <c r="AP141" i="19"/>
  <c r="AQ141" i="19"/>
  <c r="AR141" i="19"/>
  <c r="AS141" i="19"/>
  <c r="AT141" i="19"/>
  <c r="AK141" i="19"/>
  <c r="AL140" i="19"/>
  <c r="AM140" i="19"/>
  <c r="AN140" i="19"/>
  <c r="AO140" i="19"/>
  <c r="AP140" i="19"/>
  <c r="AQ140" i="19"/>
  <c r="AR140" i="19"/>
  <c r="AS140" i="19"/>
  <c r="AT140" i="19"/>
  <c r="AL139" i="19"/>
  <c r="AM139" i="19"/>
  <c r="AN139" i="19"/>
  <c r="AO139" i="19"/>
  <c r="AP139" i="19"/>
  <c r="AQ139" i="19"/>
  <c r="AR139" i="19"/>
  <c r="AS139" i="19"/>
  <c r="AT139" i="19"/>
  <c r="AL138" i="19"/>
  <c r="AM138" i="19"/>
  <c r="AN138" i="19"/>
  <c r="AO138" i="19"/>
  <c r="AP138" i="19"/>
  <c r="AQ138" i="19"/>
  <c r="AR138" i="19"/>
  <c r="AS138" i="19"/>
  <c r="AT138" i="19"/>
  <c r="AA129" i="19"/>
  <c r="AB129" i="19"/>
  <c r="AC129" i="19"/>
  <c r="AD129" i="19"/>
  <c r="AE129" i="19"/>
  <c r="AF129" i="19"/>
  <c r="AG129" i="19"/>
  <c r="AH129" i="19"/>
  <c r="AI129" i="19"/>
  <c r="AW118" i="19"/>
  <c r="AX118" i="19"/>
  <c r="AY118" i="19"/>
  <c r="AZ118" i="19"/>
  <c r="BA118" i="19"/>
  <c r="BB118" i="19"/>
  <c r="BC118" i="19"/>
  <c r="BD118" i="19"/>
  <c r="BE118" i="19"/>
  <c r="AW117" i="19"/>
  <c r="AX117" i="19"/>
  <c r="AY117" i="19"/>
  <c r="AZ117" i="19"/>
  <c r="BA117" i="19"/>
  <c r="BB117" i="19"/>
  <c r="BC117" i="19"/>
  <c r="BD117" i="19"/>
  <c r="BE117" i="19"/>
  <c r="AW116" i="19"/>
  <c r="AX116" i="19"/>
  <c r="AY116" i="19"/>
  <c r="AZ116" i="19"/>
  <c r="BA116" i="19"/>
  <c r="BB116" i="19"/>
  <c r="BC116" i="19"/>
  <c r="BD116" i="19"/>
  <c r="BE116" i="19"/>
  <c r="AW115" i="19"/>
  <c r="AX115" i="19"/>
  <c r="AY115" i="19"/>
  <c r="AZ115" i="19"/>
  <c r="BA115" i="19"/>
  <c r="BB115" i="19"/>
  <c r="BC115" i="19"/>
  <c r="BD115" i="19"/>
  <c r="BE115" i="19"/>
  <c r="AV115" i="19"/>
  <c r="P119" i="19"/>
  <c r="Q119" i="19"/>
  <c r="R119" i="19"/>
  <c r="S119" i="19"/>
  <c r="T119" i="19"/>
  <c r="U119" i="19"/>
  <c r="V119" i="19"/>
  <c r="W119" i="19"/>
  <c r="X119" i="19"/>
  <c r="P118" i="19"/>
  <c r="Q118" i="19"/>
  <c r="R118" i="19"/>
  <c r="S118" i="19"/>
  <c r="T118" i="19"/>
  <c r="U118" i="19"/>
  <c r="V118" i="19"/>
  <c r="W118" i="19"/>
  <c r="X118" i="19"/>
  <c r="P117" i="19"/>
  <c r="Q117" i="19"/>
  <c r="R117" i="19"/>
  <c r="S117" i="19"/>
  <c r="T117" i="19"/>
  <c r="U117" i="19"/>
  <c r="V117" i="19"/>
  <c r="W117" i="19"/>
  <c r="X117" i="19"/>
  <c r="P116" i="19"/>
  <c r="Q116" i="19"/>
  <c r="R116" i="19"/>
  <c r="S116" i="19"/>
  <c r="T116" i="19"/>
  <c r="U116" i="19"/>
  <c r="V116" i="19"/>
  <c r="W116" i="19"/>
  <c r="X116" i="19"/>
  <c r="P115" i="19"/>
  <c r="Q115" i="19"/>
  <c r="R115" i="19"/>
  <c r="S115" i="19"/>
  <c r="T115" i="19"/>
  <c r="U115" i="19"/>
  <c r="V115" i="19"/>
  <c r="W115" i="19"/>
  <c r="X115" i="19"/>
  <c r="P114" i="19"/>
  <c r="Q114" i="19"/>
  <c r="R114" i="19"/>
  <c r="S114" i="19"/>
  <c r="T114" i="19"/>
  <c r="U114" i="19"/>
  <c r="V114" i="19"/>
  <c r="W114" i="19"/>
  <c r="X114" i="19"/>
  <c r="P113" i="19"/>
  <c r="Q113" i="19"/>
  <c r="R113" i="19"/>
  <c r="S113" i="19"/>
  <c r="T113" i="19"/>
  <c r="U113" i="19"/>
  <c r="V113" i="19"/>
  <c r="W113" i="19"/>
  <c r="X113" i="19"/>
  <c r="P112" i="19"/>
  <c r="Q112" i="19"/>
  <c r="R112" i="19"/>
  <c r="S112" i="19"/>
  <c r="T112" i="19"/>
  <c r="U112" i="19"/>
  <c r="V112" i="19"/>
  <c r="W112" i="19"/>
  <c r="X112" i="19"/>
  <c r="P111" i="19"/>
  <c r="Q111" i="19"/>
  <c r="R111" i="19"/>
  <c r="S111" i="19"/>
  <c r="T111" i="19"/>
  <c r="U111" i="19"/>
  <c r="V111" i="19"/>
  <c r="W111" i="19"/>
  <c r="X111" i="19"/>
  <c r="P14" i="19"/>
  <c r="Q14" i="19"/>
  <c r="R14" i="19"/>
  <c r="S14" i="19"/>
  <c r="T14" i="19"/>
  <c r="U14" i="19"/>
  <c r="V14" i="19"/>
  <c r="W14" i="19"/>
  <c r="X14" i="19"/>
  <c r="P13" i="19"/>
  <c r="Q13" i="19"/>
  <c r="R13" i="19"/>
  <c r="S13" i="19"/>
  <c r="T13" i="19"/>
  <c r="U13" i="19"/>
  <c r="V13" i="19"/>
  <c r="W13" i="19"/>
  <c r="X13" i="19"/>
  <c r="P12" i="19"/>
  <c r="Q12" i="19"/>
  <c r="R12" i="19"/>
  <c r="S12" i="19"/>
  <c r="T12" i="19"/>
  <c r="U12" i="19"/>
  <c r="V12" i="19"/>
  <c r="W12" i="19"/>
  <c r="X12" i="19"/>
  <c r="Z172" i="19"/>
  <c r="Z171" i="19"/>
  <c r="Z170" i="19"/>
  <c r="Z169" i="19"/>
  <c r="Z168" i="19"/>
  <c r="Z167" i="19"/>
  <c r="Z166" i="19"/>
  <c r="Z165" i="19"/>
  <c r="Z163" i="19"/>
  <c r="Z162" i="19"/>
  <c r="Z161" i="19"/>
  <c r="Z160" i="19"/>
  <c r="Z159" i="19"/>
  <c r="Z158" i="19"/>
  <c r="Z157" i="19"/>
  <c r="Z156" i="19"/>
  <c r="AA154" i="19"/>
  <c r="AB154" i="19"/>
  <c r="AC154" i="19"/>
  <c r="AD154" i="19"/>
  <c r="AE154" i="19"/>
  <c r="AF154" i="19"/>
  <c r="AG154" i="19"/>
  <c r="AH154" i="19"/>
  <c r="AI154" i="19"/>
  <c r="Z154" i="19"/>
  <c r="AA153" i="19"/>
  <c r="AB153" i="19"/>
  <c r="AC153" i="19"/>
  <c r="AD153" i="19"/>
  <c r="AE153" i="19"/>
  <c r="AF153" i="19"/>
  <c r="AG153" i="19"/>
  <c r="AH153" i="19"/>
  <c r="AI153" i="19"/>
  <c r="Z153" i="19"/>
  <c r="AA152" i="19"/>
  <c r="AB152" i="19"/>
  <c r="AC152" i="19"/>
  <c r="AD152" i="19"/>
  <c r="AE152" i="19"/>
  <c r="AF152" i="19"/>
  <c r="AG152" i="19"/>
  <c r="AH152" i="19"/>
  <c r="AI152" i="19"/>
  <c r="Z152" i="19"/>
  <c r="AA151" i="19"/>
  <c r="AB151" i="19"/>
  <c r="AC151" i="19"/>
  <c r="AD151" i="19"/>
  <c r="AE151" i="19"/>
  <c r="AF151" i="19"/>
  <c r="AG151" i="19"/>
  <c r="AH151" i="19"/>
  <c r="AI151" i="19"/>
  <c r="Z151" i="19"/>
  <c r="AA150" i="19"/>
  <c r="AB150" i="19"/>
  <c r="AC150" i="19"/>
  <c r="AD150" i="19"/>
  <c r="AE150" i="19"/>
  <c r="AF150" i="19"/>
  <c r="AG150" i="19"/>
  <c r="AH150" i="19"/>
  <c r="AI150" i="19"/>
  <c r="Z150" i="19"/>
  <c r="AA149" i="19"/>
  <c r="AB149" i="19"/>
  <c r="AC149" i="19"/>
  <c r="AD149" i="19"/>
  <c r="AE149" i="19"/>
  <c r="AF149" i="19"/>
  <c r="AG149" i="19"/>
  <c r="AH149" i="19"/>
  <c r="AI149" i="19"/>
  <c r="Z149" i="19"/>
  <c r="AA148" i="19"/>
  <c r="AB148" i="19"/>
  <c r="AC148" i="19"/>
  <c r="AD148" i="19"/>
  <c r="AE148" i="19"/>
  <c r="AF148" i="19"/>
  <c r="AG148" i="19"/>
  <c r="AH148" i="19"/>
  <c r="AI148" i="19"/>
  <c r="Z148" i="19"/>
  <c r="AA147" i="19"/>
  <c r="AB147" i="19"/>
  <c r="AC147" i="19"/>
  <c r="AD147" i="19"/>
  <c r="AE147" i="19"/>
  <c r="AF147" i="19"/>
  <c r="AG147" i="19"/>
  <c r="AH147" i="19"/>
  <c r="AI147" i="19"/>
  <c r="Z147" i="19"/>
  <c r="AG103" i="19"/>
  <c r="X94" i="13" l="1"/>
  <c r="X13" i="13"/>
  <c r="X147" i="13"/>
  <c r="X305" i="13" l="1"/>
  <c r="AM258" i="13" l="1"/>
  <c r="X211" i="13" l="1"/>
  <c r="X177" i="13"/>
  <c r="X167" i="13"/>
  <c r="X162" i="13" l="1"/>
  <c r="AM152" i="13"/>
  <c r="X143" i="13"/>
  <c r="X125" i="13"/>
  <c r="X122" i="13"/>
  <c r="X118" i="13"/>
  <c r="AM93" i="13" l="1"/>
  <c r="AM85" i="13"/>
  <c r="X62" i="13"/>
  <c r="AM62" i="13"/>
  <c r="AM61" i="13"/>
  <c r="AK145" i="19" l="1"/>
  <c r="AK144" i="19"/>
  <c r="AK143" i="19"/>
  <c r="AK140" i="19"/>
  <c r="AK139" i="19"/>
  <c r="AK138" i="19"/>
  <c r="AA138" i="19"/>
  <c r="AB138" i="19"/>
  <c r="AC138" i="19"/>
  <c r="AD138" i="19"/>
  <c r="AE138" i="19"/>
  <c r="AF138" i="19"/>
  <c r="AG138" i="19"/>
  <c r="AH138" i="19"/>
  <c r="AI138" i="19"/>
  <c r="AA139" i="19"/>
  <c r="AB139" i="19"/>
  <c r="AC139" i="19"/>
  <c r="AD139" i="19"/>
  <c r="AE139" i="19"/>
  <c r="AF139" i="19"/>
  <c r="AG139" i="19"/>
  <c r="AH139" i="19"/>
  <c r="AI139" i="19"/>
  <c r="AA140" i="19"/>
  <c r="AB140" i="19"/>
  <c r="AC140" i="19"/>
  <c r="AD140" i="19"/>
  <c r="AE140" i="19"/>
  <c r="AF140" i="19"/>
  <c r="AG140" i="19"/>
  <c r="AH140" i="19"/>
  <c r="AI140" i="19"/>
  <c r="AA141" i="19"/>
  <c r="AB141" i="19"/>
  <c r="AC141" i="19"/>
  <c r="AD141" i="19"/>
  <c r="AE141" i="19"/>
  <c r="AF141" i="19"/>
  <c r="AG141" i="19"/>
  <c r="AH141" i="19"/>
  <c r="AI141" i="19"/>
  <c r="AA142" i="19"/>
  <c r="AB142" i="19"/>
  <c r="AC142" i="19"/>
  <c r="AD142" i="19"/>
  <c r="AE142" i="19"/>
  <c r="AF142" i="19"/>
  <c r="AG142" i="19"/>
  <c r="AH142" i="19"/>
  <c r="AI142" i="19"/>
  <c r="AA143" i="19"/>
  <c r="AB143" i="19"/>
  <c r="AC143" i="19"/>
  <c r="AD143" i="19"/>
  <c r="AE143" i="19"/>
  <c r="AF143" i="19"/>
  <c r="AG143" i="19"/>
  <c r="AH143" i="19"/>
  <c r="AI143" i="19"/>
  <c r="AA144" i="19"/>
  <c r="AB144" i="19"/>
  <c r="AC144" i="19"/>
  <c r="AD144" i="19"/>
  <c r="AE144" i="19"/>
  <c r="AF144" i="19"/>
  <c r="AG144" i="19"/>
  <c r="AH144" i="19"/>
  <c r="AI144" i="19"/>
  <c r="AA145" i="19"/>
  <c r="AB145" i="19"/>
  <c r="AC145" i="19"/>
  <c r="AD145" i="19"/>
  <c r="AE145" i="19"/>
  <c r="AF145" i="19"/>
  <c r="AG145" i="19"/>
  <c r="AH145" i="19"/>
  <c r="AI145" i="19"/>
  <c r="Z145" i="19"/>
  <c r="Z144" i="19"/>
  <c r="Z143" i="19"/>
  <c r="Z142" i="19"/>
  <c r="Z141" i="19"/>
  <c r="Z140" i="19"/>
  <c r="Z139" i="19"/>
  <c r="Z138" i="19"/>
  <c r="P138" i="19"/>
  <c r="Q138" i="19"/>
  <c r="R138" i="19"/>
  <c r="S138" i="19"/>
  <c r="T138" i="19"/>
  <c r="U138" i="19"/>
  <c r="V138" i="19"/>
  <c r="W138" i="19"/>
  <c r="X138" i="19"/>
  <c r="P139" i="19"/>
  <c r="Q139" i="19"/>
  <c r="R139" i="19"/>
  <c r="S139" i="19"/>
  <c r="T139" i="19"/>
  <c r="U139" i="19"/>
  <c r="V139" i="19"/>
  <c r="W139" i="19"/>
  <c r="X139" i="19"/>
  <c r="P140" i="19"/>
  <c r="Q140" i="19"/>
  <c r="R140" i="19"/>
  <c r="S140" i="19"/>
  <c r="T140" i="19"/>
  <c r="U140" i="19"/>
  <c r="V140" i="19"/>
  <c r="W140" i="19"/>
  <c r="X140" i="19"/>
  <c r="P141" i="19"/>
  <c r="Q141" i="19"/>
  <c r="R141" i="19"/>
  <c r="S141" i="19"/>
  <c r="T141" i="19"/>
  <c r="U141" i="19"/>
  <c r="V141" i="19"/>
  <c r="W141" i="19"/>
  <c r="X141" i="19"/>
  <c r="P142" i="19"/>
  <c r="Q142" i="19"/>
  <c r="R142" i="19"/>
  <c r="S142" i="19"/>
  <c r="T142" i="19"/>
  <c r="U142" i="19"/>
  <c r="V142" i="19"/>
  <c r="W142" i="19"/>
  <c r="X142" i="19"/>
  <c r="P143" i="19"/>
  <c r="Q143" i="19"/>
  <c r="R143" i="19"/>
  <c r="S143" i="19"/>
  <c r="T143" i="19"/>
  <c r="U143" i="19"/>
  <c r="V143" i="19"/>
  <c r="W143" i="19"/>
  <c r="X143" i="19"/>
  <c r="P144" i="19"/>
  <c r="Q144" i="19"/>
  <c r="R144" i="19"/>
  <c r="S144" i="19"/>
  <c r="T144" i="19"/>
  <c r="U144" i="19"/>
  <c r="V144" i="19"/>
  <c r="W144" i="19"/>
  <c r="X144" i="19"/>
  <c r="P145" i="19"/>
  <c r="Q145" i="19"/>
  <c r="R145" i="19"/>
  <c r="S145" i="19"/>
  <c r="T145" i="19"/>
  <c r="U145" i="19"/>
  <c r="V145" i="19"/>
  <c r="W145" i="19"/>
  <c r="X145" i="19"/>
  <c r="P146" i="19"/>
  <c r="Q146" i="19"/>
  <c r="R146" i="19"/>
  <c r="S146" i="19"/>
  <c r="T146" i="19"/>
  <c r="U146" i="19"/>
  <c r="V146" i="19"/>
  <c r="W146" i="19"/>
  <c r="X146" i="19"/>
  <c r="O146" i="19"/>
  <c r="O145" i="19"/>
  <c r="O144" i="19"/>
  <c r="O143" i="19"/>
  <c r="O142" i="19"/>
  <c r="O141" i="19"/>
  <c r="O140" i="19"/>
  <c r="O139" i="19"/>
  <c r="O138" i="19"/>
  <c r="AW129" i="19"/>
  <c r="AX129" i="19"/>
  <c r="AY129" i="19"/>
  <c r="AZ129" i="19"/>
  <c r="BA129" i="19"/>
  <c r="BB129" i="19"/>
  <c r="BC129" i="19"/>
  <c r="BD129" i="19"/>
  <c r="BE129" i="19"/>
  <c r="AW130" i="19"/>
  <c r="AX130" i="19"/>
  <c r="AY130" i="19"/>
  <c r="AZ130" i="19"/>
  <c r="BA130" i="19"/>
  <c r="BB130" i="19"/>
  <c r="BC130" i="19"/>
  <c r="BD130" i="19"/>
  <c r="BE130" i="19"/>
  <c r="AW131" i="19"/>
  <c r="AX131" i="19"/>
  <c r="AY131" i="19"/>
  <c r="AZ131" i="19"/>
  <c r="BA131" i="19"/>
  <c r="BB131" i="19"/>
  <c r="BC131" i="19"/>
  <c r="BD131" i="19"/>
  <c r="BE131" i="19"/>
  <c r="AW132" i="19"/>
  <c r="AX132" i="19"/>
  <c r="AY132" i="19"/>
  <c r="AZ132" i="19"/>
  <c r="BA132" i="19"/>
  <c r="BB132" i="19"/>
  <c r="BC132" i="19"/>
  <c r="BD132" i="19"/>
  <c r="BE132" i="19"/>
  <c r="AW133" i="19"/>
  <c r="AX133" i="19"/>
  <c r="AY133" i="19"/>
  <c r="AZ133" i="19"/>
  <c r="BA133" i="19"/>
  <c r="BB133" i="19"/>
  <c r="BC133" i="19"/>
  <c r="BD133" i="19"/>
  <c r="BE133" i="19"/>
  <c r="AW134" i="19"/>
  <c r="AX134" i="19"/>
  <c r="AY134" i="19"/>
  <c r="AZ134" i="19"/>
  <c r="BA134" i="19"/>
  <c r="BB134" i="19"/>
  <c r="BC134" i="19"/>
  <c r="BD134" i="19"/>
  <c r="BE134" i="19"/>
  <c r="AW135" i="19"/>
  <c r="AX135" i="19"/>
  <c r="AY135" i="19"/>
  <c r="AZ135" i="19"/>
  <c r="BA135" i="19"/>
  <c r="BB135" i="19"/>
  <c r="BC135" i="19"/>
  <c r="BD135" i="19"/>
  <c r="BE135" i="19"/>
  <c r="AW136" i="19"/>
  <c r="AX136" i="19"/>
  <c r="AY136" i="19"/>
  <c r="AZ136" i="19"/>
  <c r="BA136" i="19"/>
  <c r="BB136" i="19"/>
  <c r="BC136" i="19"/>
  <c r="BD136" i="19"/>
  <c r="BE136" i="19"/>
  <c r="AV136" i="19"/>
  <c r="AV135" i="19"/>
  <c r="AV134" i="19"/>
  <c r="AV133" i="19"/>
  <c r="AV132" i="19"/>
  <c r="AV131" i="19"/>
  <c r="AV130" i="19"/>
  <c r="AV129" i="19"/>
  <c r="AL129" i="19"/>
  <c r="AM129" i="19"/>
  <c r="AN129" i="19"/>
  <c r="AO129" i="19"/>
  <c r="AP129" i="19"/>
  <c r="AQ129" i="19"/>
  <c r="AR129" i="19"/>
  <c r="AS129" i="19"/>
  <c r="AT129" i="19"/>
  <c r="AL130" i="19"/>
  <c r="AM130" i="19"/>
  <c r="AN130" i="19"/>
  <c r="AO130" i="19"/>
  <c r="AP130" i="19"/>
  <c r="AQ130" i="19"/>
  <c r="AR130" i="19"/>
  <c r="AS130" i="19"/>
  <c r="AT130" i="19"/>
  <c r="AL131" i="19"/>
  <c r="AM131" i="19"/>
  <c r="AN131" i="19"/>
  <c r="AO131" i="19"/>
  <c r="AP131" i="19"/>
  <c r="AQ131" i="19"/>
  <c r="AR131" i="19"/>
  <c r="AS131" i="19"/>
  <c r="AT131" i="19"/>
  <c r="AL132" i="19"/>
  <c r="AM132" i="19"/>
  <c r="AN132" i="19"/>
  <c r="AO132" i="19"/>
  <c r="AP132" i="19"/>
  <c r="AQ132" i="19"/>
  <c r="AR132" i="19"/>
  <c r="AS132" i="19"/>
  <c r="AT132" i="19"/>
  <c r="AL133" i="19"/>
  <c r="AM133" i="19"/>
  <c r="AN133" i="19"/>
  <c r="AO133" i="19"/>
  <c r="AP133" i="19"/>
  <c r="AQ133" i="19"/>
  <c r="AR133" i="19"/>
  <c r="AS133" i="19"/>
  <c r="AT133" i="19"/>
  <c r="AL134" i="19"/>
  <c r="AM134" i="19"/>
  <c r="AN134" i="19"/>
  <c r="AO134" i="19"/>
  <c r="AP134" i="19"/>
  <c r="AQ134" i="19"/>
  <c r="AR134" i="19"/>
  <c r="AS134" i="19"/>
  <c r="AT134" i="19"/>
  <c r="AL135" i="19"/>
  <c r="AM135" i="19"/>
  <c r="AN135" i="19"/>
  <c r="AO135" i="19"/>
  <c r="AP135" i="19"/>
  <c r="AQ135" i="19"/>
  <c r="AR135" i="19"/>
  <c r="AS135" i="19"/>
  <c r="AT135" i="19"/>
  <c r="AL136" i="19"/>
  <c r="AM136" i="19"/>
  <c r="AN136" i="19"/>
  <c r="AO136" i="19"/>
  <c r="AP136" i="19"/>
  <c r="AQ136" i="19"/>
  <c r="AR136" i="19"/>
  <c r="AS136" i="19"/>
  <c r="AT136" i="19"/>
  <c r="AL137" i="19"/>
  <c r="AM137" i="19"/>
  <c r="AN137" i="19"/>
  <c r="AO137" i="19"/>
  <c r="AP137" i="19"/>
  <c r="AQ137" i="19"/>
  <c r="AR137" i="19"/>
  <c r="AS137" i="19"/>
  <c r="AT137" i="19"/>
  <c r="AK137" i="19"/>
  <c r="AK136" i="19"/>
  <c r="AK135" i="19"/>
  <c r="AK134" i="19"/>
  <c r="AK133" i="19"/>
  <c r="AK132" i="19"/>
  <c r="AK131" i="19"/>
  <c r="AK130" i="19"/>
  <c r="AK129" i="19"/>
  <c r="AA130" i="19"/>
  <c r="AB130" i="19"/>
  <c r="AC130" i="19"/>
  <c r="AD130" i="19"/>
  <c r="AE130" i="19"/>
  <c r="AF130" i="19"/>
  <c r="AG130" i="19"/>
  <c r="AH130" i="19"/>
  <c r="AI130" i="19"/>
  <c r="AA131" i="19"/>
  <c r="AB131" i="19"/>
  <c r="AC131" i="19"/>
  <c r="AD131" i="19"/>
  <c r="AE131" i="19"/>
  <c r="AF131" i="19"/>
  <c r="AG131" i="19"/>
  <c r="AH131" i="19"/>
  <c r="AI131" i="19"/>
  <c r="AA132" i="19"/>
  <c r="AB132" i="19"/>
  <c r="AC132" i="19"/>
  <c r="AD132" i="19"/>
  <c r="AE132" i="19"/>
  <c r="AF132" i="19"/>
  <c r="AG132" i="19"/>
  <c r="AH132" i="19"/>
  <c r="AI132" i="19"/>
  <c r="AA133" i="19"/>
  <c r="AB133" i="19"/>
  <c r="AC133" i="19"/>
  <c r="AD133" i="19"/>
  <c r="AE133" i="19"/>
  <c r="AF133" i="19"/>
  <c r="AG133" i="19"/>
  <c r="AH133" i="19"/>
  <c r="AI133" i="19"/>
  <c r="AA134" i="19"/>
  <c r="AB134" i="19"/>
  <c r="AC134" i="19"/>
  <c r="AD134" i="19"/>
  <c r="AE134" i="19"/>
  <c r="AF134" i="19"/>
  <c r="AG134" i="19"/>
  <c r="AH134" i="19"/>
  <c r="AI134" i="19"/>
  <c r="AA135" i="19"/>
  <c r="AB135" i="19"/>
  <c r="AC135" i="19"/>
  <c r="AD135" i="19"/>
  <c r="AE135" i="19"/>
  <c r="AF135" i="19"/>
  <c r="AG135" i="19"/>
  <c r="AH135" i="19"/>
  <c r="AI135" i="19"/>
  <c r="AA136" i="19"/>
  <c r="AB136" i="19"/>
  <c r="AC136" i="19"/>
  <c r="AD136" i="19"/>
  <c r="AE136" i="19"/>
  <c r="AF136" i="19"/>
  <c r="AG136" i="19"/>
  <c r="AH136" i="19"/>
  <c r="AI136" i="19"/>
  <c r="Z136" i="19"/>
  <c r="Z135" i="19"/>
  <c r="Z134" i="19"/>
  <c r="Z133" i="19"/>
  <c r="Z132" i="19"/>
  <c r="Z131" i="19"/>
  <c r="Z130" i="19"/>
  <c r="Z129" i="19"/>
  <c r="P129" i="19"/>
  <c r="Q129" i="19"/>
  <c r="R129" i="19"/>
  <c r="S129" i="19"/>
  <c r="T129" i="19"/>
  <c r="U129" i="19"/>
  <c r="V129" i="19"/>
  <c r="W129" i="19"/>
  <c r="X129" i="19"/>
  <c r="P130" i="19"/>
  <c r="Q130" i="19"/>
  <c r="R130" i="19"/>
  <c r="S130" i="19"/>
  <c r="T130" i="19"/>
  <c r="U130" i="19"/>
  <c r="V130" i="19"/>
  <c r="W130" i="19"/>
  <c r="X130" i="19"/>
  <c r="P131" i="19"/>
  <c r="Q131" i="19"/>
  <c r="R131" i="19"/>
  <c r="S131" i="19"/>
  <c r="T131" i="19"/>
  <c r="U131" i="19"/>
  <c r="V131" i="19"/>
  <c r="W131" i="19"/>
  <c r="X131" i="19"/>
  <c r="P132" i="19"/>
  <c r="Q132" i="19"/>
  <c r="R132" i="19"/>
  <c r="S132" i="19"/>
  <c r="T132" i="19"/>
  <c r="U132" i="19"/>
  <c r="V132" i="19"/>
  <c r="W132" i="19"/>
  <c r="X132" i="19"/>
  <c r="P133" i="19"/>
  <c r="Q133" i="19"/>
  <c r="R133" i="19"/>
  <c r="S133" i="19"/>
  <c r="T133" i="19"/>
  <c r="U133" i="19"/>
  <c r="V133" i="19"/>
  <c r="W133" i="19"/>
  <c r="X133" i="19"/>
  <c r="P134" i="19"/>
  <c r="Q134" i="19"/>
  <c r="R134" i="19"/>
  <c r="S134" i="19"/>
  <c r="T134" i="19"/>
  <c r="U134" i="19"/>
  <c r="V134" i="19"/>
  <c r="W134" i="19"/>
  <c r="X134" i="19"/>
  <c r="P135" i="19"/>
  <c r="Q135" i="19"/>
  <c r="R135" i="19"/>
  <c r="S135" i="19"/>
  <c r="T135" i="19"/>
  <c r="U135" i="19"/>
  <c r="V135" i="19"/>
  <c r="W135" i="19"/>
  <c r="X135" i="19"/>
  <c r="P136" i="19"/>
  <c r="Q136" i="19"/>
  <c r="R136" i="19"/>
  <c r="S136" i="19"/>
  <c r="T136" i="19"/>
  <c r="U136" i="19"/>
  <c r="V136" i="19"/>
  <c r="W136" i="19"/>
  <c r="X136" i="19"/>
  <c r="P137" i="19"/>
  <c r="Q137" i="19"/>
  <c r="R137" i="19"/>
  <c r="S137" i="19"/>
  <c r="T137" i="19"/>
  <c r="U137" i="19"/>
  <c r="V137" i="19"/>
  <c r="W137" i="19"/>
  <c r="X137" i="19"/>
  <c r="O137" i="19"/>
  <c r="O136" i="19"/>
  <c r="O135" i="19"/>
  <c r="O134" i="19"/>
  <c r="O133" i="19"/>
  <c r="O132" i="19"/>
  <c r="O131" i="19"/>
  <c r="O130" i="19"/>
  <c r="O129" i="19"/>
  <c r="AW120" i="19"/>
  <c r="AX120" i="19"/>
  <c r="AY120" i="19"/>
  <c r="AZ120" i="19"/>
  <c r="BA120" i="19"/>
  <c r="BB120" i="19"/>
  <c r="BC120" i="19"/>
  <c r="BD120" i="19"/>
  <c r="BE120" i="19"/>
  <c r="AW121" i="19"/>
  <c r="AX121" i="19"/>
  <c r="AY121" i="19"/>
  <c r="AZ121" i="19"/>
  <c r="BA121" i="19"/>
  <c r="BB121" i="19"/>
  <c r="BC121" i="19"/>
  <c r="BD121" i="19"/>
  <c r="BE121" i="19"/>
  <c r="AW122" i="19"/>
  <c r="AX122" i="19"/>
  <c r="AY122" i="19"/>
  <c r="AZ122" i="19"/>
  <c r="BA122" i="19"/>
  <c r="BB122" i="19"/>
  <c r="BC122" i="19"/>
  <c r="BD122" i="19"/>
  <c r="BE122" i="19"/>
  <c r="AW123" i="19"/>
  <c r="AX123" i="19"/>
  <c r="AY123" i="19"/>
  <c r="AZ123" i="19"/>
  <c r="BA123" i="19"/>
  <c r="BB123" i="19"/>
  <c r="BC123" i="19"/>
  <c r="BD123" i="19"/>
  <c r="BE123" i="19"/>
  <c r="AW124" i="19"/>
  <c r="AX124" i="19"/>
  <c r="AY124" i="19"/>
  <c r="AZ124" i="19"/>
  <c r="BA124" i="19"/>
  <c r="BB124" i="19"/>
  <c r="BC124" i="19"/>
  <c r="BD124" i="19"/>
  <c r="BE124" i="19"/>
  <c r="AW125" i="19"/>
  <c r="AX125" i="19"/>
  <c r="AY125" i="19"/>
  <c r="AZ125" i="19"/>
  <c r="BA125" i="19"/>
  <c r="BB125" i="19"/>
  <c r="BC125" i="19"/>
  <c r="BD125" i="19"/>
  <c r="BE125" i="19"/>
  <c r="AW126" i="19"/>
  <c r="AX126" i="19"/>
  <c r="AY126" i="19"/>
  <c r="AZ126" i="19"/>
  <c r="BA126" i="19"/>
  <c r="BB126" i="19"/>
  <c r="BC126" i="19"/>
  <c r="BD126" i="19"/>
  <c r="BE126" i="19"/>
  <c r="AW127" i="19"/>
  <c r="AX127" i="19"/>
  <c r="AY127" i="19"/>
  <c r="AZ127" i="19"/>
  <c r="BA127" i="19"/>
  <c r="BB127" i="19"/>
  <c r="BC127" i="19"/>
  <c r="BD127" i="19"/>
  <c r="BE127" i="19"/>
  <c r="AV127" i="19"/>
  <c r="AV126" i="19"/>
  <c r="AV125" i="19"/>
  <c r="AV124" i="19"/>
  <c r="AV123" i="19"/>
  <c r="AV122" i="19"/>
  <c r="AV121" i="19"/>
  <c r="AV120" i="19"/>
  <c r="AL120" i="19"/>
  <c r="AM120" i="19"/>
  <c r="AN120" i="19"/>
  <c r="AO120" i="19"/>
  <c r="AP120" i="19"/>
  <c r="AQ120" i="19"/>
  <c r="AR120" i="19"/>
  <c r="AS120" i="19"/>
  <c r="AT120" i="19"/>
  <c r="AL121" i="19"/>
  <c r="AM121" i="19"/>
  <c r="AN121" i="19"/>
  <c r="AO121" i="19"/>
  <c r="AP121" i="19"/>
  <c r="AQ121" i="19"/>
  <c r="AR121" i="19"/>
  <c r="AS121" i="19"/>
  <c r="AT121" i="19"/>
  <c r="AL122" i="19"/>
  <c r="AM122" i="19"/>
  <c r="AN122" i="19"/>
  <c r="AO122" i="19"/>
  <c r="AP122" i="19"/>
  <c r="AQ122" i="19"/>
  <c r="AR122" i="19"/>
  <c r="AS122" i="19"/>
  <c r="AT122" i="19"/>
  <c r="AL123" i="19"/>
  <c r="AM123" i="19"/>
  <c r="AN123" i="19"/>
  <c r="AO123" i="19"/>
  <c r="AP123" i="19"/>
  <c r="AQ123" i="19"/>
  <c r="AR123" i="19"/>
  <c r="AS123" i="19"/>
  <c r="AT123" i="19"/>
  <c r="AL124" i="19"/>
  <c r="AM124" i="19"/>
  <c r="AN124" i="19"/>
  <c r="AO124" i="19"/>
  <c r="AP124" i="19"/>
  <c r="AQ124" i="19"/>
  <c r="AR124" i="19"/>
  <c r="AS124" i="19"/>
  <c r="AT124" i="19"/>
  <c r="AL125" i="19"/>
  <c r="AM125" i="19"/>
  <c r="AN125" i="19"/>
  <c r="AO125" i="19"/>
  <c r="AP125" i="19"/>
  <c r="AQ125" i="19"/>
  <c r="AR125" i="19"/>
  <c r="AS125" i="19"/>
  <c r="AT125" i="19"/>
  <c r="AL126" i="19"/>
  <c r="AM126" i="19"/>
  <c r="AN126" i="19"/>
  <c r="AO126" i="19"/>
  <c r="AP126" i="19"/>
  <c r="AQ126" i="19"/>
  <c r="AR126" i="19"/>
  <c r="AS126" i="19"/>
  <c r="AT126" i="19"/>
  <c r="AL127" i="19"/>
  <c r="AM127" i="19"/>
  <c r="AN127" i="19"/>
  <c r="AO127" i="19"/>
  <c r="AP127" i="19"/>
  <c r="AQ127" i="19"/>
  <c r="AR127" i="19"/>
  <c r="AS127" i="19"/>
  <c r="AT127" i="19"/>
  <c r="AL128" i="19"/>
  <c r="AM128" i="19"/>
  <c r="AN128" i="19"/>
  <c r="AO128" i="19"/>
  <c r="AP128" i="19"/>
  <c r="AQ128" i="19"/>
  <c r="AR128" i="19"/>
  <c r="AS128" i="19"/>
  <c r="AT128" i="19"/>
  <c r="AK128" i="19"/>
  <c r="AK127" i="19"/>
  <c r="AK126" i="19"/>
  <c r="AK125" i="19"/>
  <c r="AK124" i="19"/>
  <c r="AK123" i="19"/>
  <c r="AK122" i="19"/>
  <c r="AK121" i="19"/>
  <c r="AK120" i="19"/>
  <c r="AA120" i="19"/>
  <c r="AB120" i="19"/>
  <c r="AC120" i="19"/>
  <c r="AD120" i="19"/>
  <c r="AE120" i="19"/>
  <c r="AF120" i="19"/>
  <c r="AG120" i="19"/>
  <c r="AH120" i="19"/>
  <c r="AI120" i="19"/>
  <c r="AA121" i="19"/>
  <c r="AB121" i="19"/>
  <c r="AC121" i="19"/>
  <c r="AD121" i="19"/>
  <c r="AE121" i="19"/>
  <c r="AF121" i="19"/>
  <c r="AG121" i="19"/>
  <c r="AH121" i="19"/>
  <c r="AI121" i="19"/>
  <c r="AA122" i="19"/>
  <c r="AB122" i="19"/>
  <c r="AC122" i="19"/>
  <c r="AD122" i="19"/>
  <c r="AE122" i="19"/>
  <c r="AF122" i="19"/>
  <c r="AG122" i="19"/>
  <c r="AH122" i="19"/>
  <c r="AI122" i="19"/>
  <c r="AA123" i="19"/>
  <c r="AB123" i="19"/>
  <c r="AC123" i="19"/>
  <c r="AD123" i="19"/>
  <c r="AE123" i="19"/>
  <c r="AF123" i="19"/>
  <c r="AG123" i="19"/>
  <c r="AH123" i="19"/>
  <c r="AI123" i="19"/>
  <c r="AA124" i="19"/>
  <c r="AB124" i="19"/>
  <c r="AC124" i="19"/>
  <c r="AD124" i="19"/>
  <c r="AE124" i="19"/>
  <c r="AF124" i="19"/>
  <c r="AG124" i="19"/>
  <c r="AH124" i="19"/>
  <c r="AI124" i="19"/>
  <c r="AA125" i="19"/>
  <c r="AB125" i="19"/>
  <c r="AC125" i="19"/>
  <c r="AD125" i="19"/>
  <c r="AE125" i="19"/>
  <c r="AF125" i="19"/>
  <c r="AG125" i="19"/>
  <c r="AH125" i="19"/>
  <c r="AI125" i="19"/>
  <c r="AA126" i="19"/>
  <c r="AB126" i="19"/>
  <c r="AC126" i="19"/>
  <c r="AD126" i="19"/>
  <c r="AE126" i="19"/>
  <c r="AF126" i="19"/>
  <c r="AG126" i="19"/>
  <c r="AH126" i="19"/>
  <c r="AI126" i="19"/>
  <c r="AA127" i="19"/>
  <c r="AB127" i="19"/>
  <c r="AC127" i="19"/>
  <c r="AD127" i="19"/>
  <c r="AE127" i="19"/>
  <c r="AF127" i="19"/>
  <c r="AG127" i="19"/>
  <c r="AH127" i="19"/>
  <c r="AI127" i="19"/>
  <c r="Z127" i="19"/>
  <c r="Z126" i="19"/>
  <c r="Z125" i="19"/>
  <c r="Z123" i="19"/>
  <c r="Z124" i="19"/>
  <c r="Z122" i="19"/>
  <c r="Z121" i="19"/>
  <c r="Z120" i="19"/>
  <c r="P120" i="19"/>
  <c r="Q120" i="19"/>
  <c r="R120" i="19"/>
  <c r="S120" i="19"/>
  <c r="T120" i="19"/>
  <c r="U120" i="19"/>
  <c r="V120" i="19"/>
  <c r="W120" i="19"/>
  <c r="X120" i="19"/>
  <c r="P121" i="19"/>
  <c r="Q121" i="19"/>
  <c r="R121" i="19"/>
  <c r="S121" i="19"/>
  <c r="T121" i="19"/>
  <c r="U121" i="19"/>
  <c r="V121" i="19"/>
  <c r="W121" i="19"/>
  <c r="X121" i="19"/>
  <c r="P122" i="19"/>
  <c r="Q122" i="19"/>
  <c r="R122" i="19"/>
  <c r="S122" i="19"/>
  <c r="T122" i="19"/>
  <c r="U122" i="19"/>
  <c r="V122" i="19"/>
  <c r="W122" i="19"/>
  <c r="X122" i="19"/>
  <c r="P123" i="19"/>
  <c r="Q123" i="19"/>
  <c r="R123" i="19"/>
  <c r="S123" i="19"/>
  <c r="T123" i="19"/>
  <c r="U123" i="19"/>
  <c r="V123" i="19"/>
  <c r="W123" i="19"/>
  <c r="X123" i="19"/>
  <c r="P124" i="19"/>
  <c r="Q124" i="19"/>
  <c r="R124" i="19"/>
  <c r="S124" i="19"/>
  <c r="T124" i="19"/>
  <c r="U124" i="19"/>
  <c r="V124" i="19"/>
  <c r="W124" i="19"/>
  <c r="X124" i="19"/>
  <c r="P125" i="19"/>
  <c r="Q125" i="19"/>
  <c r="R125" i="19"/>
  <c r="S125" i="19"/>
  <c r="T125" i="19"/>
  <c r="U125" i="19"/>
  <c r="V125" i="19"/>
  <c r="W125" i="19"/>
  <c r="X125" i="19"/>
  <c r="P126" i="19"/>
  <c r="Q126" i="19"/>
  <c r="R126" i="19"/>
  <c r="S126" i="19"/>
  <c r="T126" i="19"/>
  <c r="U126" i="19"/>
  <c r="V126" i="19"/>
  <c r="W126" i="19"/>
  <c r="X126" i="19"/>
  <c r="P127" i="19"/>
  <c r="Q127" i="19"/>
  <c r="R127" i="19"/>
  <c r="S127" i="19"/>
  <c r="T127" i="19"/>
  <c r="U127" i="19"/>
  <c r="V127" i="19"/>
  <c r="W127" i="19"/>
  <c r="X127" i="19"/>
  <c r="P128" i="19"/>
  <c r="Q128" i="19"/>
  <c r="R128" i="19"/>
  <c r="S128" i="19"/>
  <c r="T128" i="19"/>
  <c r="U128" i="19"/>
  <c r="V128" i="19"/>
  <c r="W128" i="19"/>
  <c r="X128" i="19"/>
  <c r="O128" i="19"/>
  <c r="O127" i="19"/>
  <c r="O126" i="19"/>
  <c r="O125" i="19"/>
  <c r="O124" i="19"/>
  <c r="O123" i="19"/>
  <c r="O122" i="19"/>
  <c r="O121" i="19"/>
  <c r="O120" i="19"/>
  <c r="AW111" i="19"/>
  <c r="AX111" i="19"/>
  <c r="AY111" i="19"/>
  <c r="AZ111" i="19"/>
  <c r="BA111" i="19"/>
  <c r="BB111" i="19"/>
  <c r="BC111" i="19"/>
  <c r="BD111" i="19"/>
  <c r="BE111" i="19"/>
  <c r="AW112" i="19"/>
  <c r="AX112" i="19"/>
  <c r="AY112" i="19"/>
  <c r="AZ112" i="19"/>
  <c r="BA112" i="19"/>
  <c r="BB112" i="19"/>
  <c r="BC112" i="19"/>
  <c r="BD112" i="19"/>
  <c r="BE112" i="19"/>
  <c r="AW113" i="19"/>
  <c r="AX113" i="19"/>
  <c r="AY113" i="19"/>
  <c r="AZ113" i="19"/>
  <c r="BA113" i="19"/>
  <c r="BB113" i="19"/>
  <c r="BC113" i="19"/>
  <c r="BD113" i="19"/>
  <c r="BE113" i="19"/>
  <c r="AW114" i="19"/>
  <c r="AX114" i="19"/>
  <c r="AY114" i="19"/>
  <c r="AZ114" i="19"/>
  <c r="BA114" i="19"/>
  <c r="BB114" i="19"/>
  <c r="BC114" i="19"/>
  <c r="BD114" i="19"/>
  <c r="BE114" i="19"/>
  <c r="AV118" i="19"/>
  <c r="AV117" i="19"/>
  <c r="AV116" i="19"/>
  <c r="AV114" i="19"/>
  <c r="AV113" i="19"/>
  <c r="AV112" i="19"/>
  <c r="AV111" i="19"/>
  <c r="AL111" i="19"/>
  <c r="AM111" i="19"/>
  <c r="AN111" i="19"/>
  <c r="AO111" i="19"/>
  <c r="AP111" i="19"/>
  <c r="AQ111" i="19"/>
  <c r="AR111" i="19"/>
  <c r="AS111" i="19"/>
  <c r="AT111" i="19"/>
  <c r="AL112" i="19"/>
  <c r="AM112" i="19"/>
  <c r="AN112" i="19"/>
  <c r="AO112" i="19"/>
  <c r="AP112" i="19"/>
  <c r="AQ112" i="19"/>
  <c r="AR112" i="19"/>
  <c r="AS112" i="19"/>
  <c r="AT112" i="19"/>
  <c r="AL113" i="19"/>
  <c r="AM113" i="19"/>
  <c r="AN113" i="19"/>
  <c r="AO113" i="19"/>
  <c r="AP113" i="19"/>
  <c r="AQ113" i="19"/>
  <c r="AR113" i="19"/>
  <c r="AS113" i="19"/>
  <c r="AT113" i="19"/>
  <c r="AL114" i="19"/>
  <c r="AM114" i="19"/>
  <c r="AN114" i="19"/>
  <c r="AO114" i="19"/>
  <c r="AP114" i="19"/>
  <c r="AQ114" i="19"/>
  <c r="AR114" i="19"/>
  <c r="AS114" i="19"/>
  <c r="AT114" i="19"/>
  <c r="AL115" i="19"/>
  <c r="AM115" i="19"/>
  <c r="AN115" i="19"/>
  <c r="AO115" i="19"/>
  <c r="AP115" i="19"/>
  <c r="AQ115" i="19"/>
  <c r="AR115" i="19"/>
  <c r="AS115" i="19"/>
  <c r="AT115" i="19"/>
  <c r="AL116" i="19"/>
  <c r="AM116" i="19"/>
  <c r="AN116" i="19"/>
  <c r="AO116" i="19"/>
  <c r="AP116" i="19"/>
  <c r="AQ116" i="19"/>
  <c r="AR116" i="19"/>
  <c r="AS116" i="19"/>
  <c r="AT116" i="19"/>
  <c r="AL117" i="19"/>
  <c r="AM117" i="19"/>
  <c r="AN117" i="19"/>
  <c r="AO117" i="19"/>
  <c r="AP117" i="19"/>
  <c r="AQ117" i="19"/>
  <c r="AR117" i="19"/>
  <c r="AS117" i="19"/>
  <c r="AT117" i="19"/>
  <c r="AL118" i="19"/>
  <c r="AM118" i="19"/>
  <c r="AN118" i="19"/>
  <c r="AO118" i="19"/>
  <c r="AP118" i="19"/>
  <c r="AQ118" i="19"/>
  <c r="AR118" i="19"/>
  <c r="AS118" i="19"/>
  <c r="AT118" i="19"/>
  <c r="AL119" i="19"/>
  <c r="AM119" i="19"/>
  <c r="AN119" i="19"/>
  <c r="AO119" i="19"/>
  <c r="AP119" i="19"/>
  <c r="AQ119" i="19"/>
  <c r="AR119" i="19"/>
  <c r="AS119" i="19"/>
  <c r="AT119" i="19"/>
  <c r="AK115" i="19"/>
  <c r="AK119" i="19"/>
  <c r="AK118" i="19"/>
  <c r="AK117" i="19"/>
  <c r="AK116" i="19"/>
  <c r="AK114" i="19"/>
  <c r="AK113" i="19"/>
  <c r="AK112" i="19"/>
  <c r="AK111" i="19"/>
  <c r="AA111" i="19"/>
  <c r="AB111" i="19"/>
  <c r="AC111" i="19"/>
  <c r="AD111" i="19"/>
  <c r="AE111" i="19"/>
  <c r="AF111" i="19"/>
  <c r="AG111" i="19"/>
  <c r="AH111" i="19"/>
  <c r="AI111" i="19"/>
  <c r="AA112" i="19"/>
  <c r="AB112" i="19"/>
  <c r="AC112" i="19"/>
  <c r="AD112" i="19"/>
  <c r="AE112" i="19"/>
  <c r="AF112" i="19"/>
  <c r="AG112" i="19"/>
  <c r="AH112" i="19"/>
  <c r="AI112" i="19"/>
  <c r="AA113" i="19"/>
  <c r="AB113" i="19"/>
  <c r="AC113" i="19"/>
  <c r="AD113" i="19"/>
  <c r="AE113" i="19"/>
  <c r="AF113" i="19"/>
  <c r="AG113" i="19"/>
  <c r="AH113" i="19"/>
  <c r="AI113" i="19"/>
  <c r="AA114" i="19"/>
  <c r="AB114" i="19"/>
  <c r="AC114" i="19"/>
  <c r="AD114" i="19"/>
  <c r="AE114" i="19"/>
  <c r="AF114" i="19"/>
  <c r="AG114" i="19"/>
  <c r="AH114" i="19"/>
  <c r="AI114" i="19"/>
  <c r="AA115" i="19"/>
  <c r="AB115" i="19"/>
  <c r="AC115" i="19"/>
  <c r="AD115" i="19"/>
  <c r="AE115" i="19"/>
  <c r="AF115" i="19"/>
  <c r="AG115" i="19"/>
  <c r="AH115" i="19"/>
  <c r="AI115" i="19"/>
  <c r="AA116" i="19"/>
  <c r="AB116" i="19"/>
  <c r="AC116" i="19"/>
  <c r="AD116" i="19"/>
  <c r="AE116" i="19"/>
  <c r="AF116" i="19"/>
  <c r="AG116" i="19"/>
  <c r="AH116" i="19"/>
  <c r="AI116" i="19"/>
  <c r="AA117" i="19"/>
  <c r="AB117" i="19"/>
  <c r="AC117" i="19"/>
  <c r="AD117" i="19"/>
  <c r="AE117" i="19"/>
  <c r="AF117" i="19"/>
  <c r="AG117" i="19"/>
  <c r="AH117" i="19"/>
  <c r="AI117" i="19"/>
  <c r="AA118" i="19"/>
  <c r="AB118" i="19"/>
  <c r="AC118" i="19"/>
  <c r="AD118" i="19"/>
  <c r="AE118" i="19"/>
  <c r="AF118" i="19"/>
  <c r="AG118" i="19"/>
  <c r="AH118" i="19"/>
  <c r="AI118" i="19"/>
  <c r="Z118" i="19"/>
  <c r="Z117" i="19"/>
  <c r="Z116" i="19"/>
  <c r="Z115" i="19"/>
  <c r="Z114" i="19"/>
  <c r="Z113" i="19"/>
  <c r="Z112" i="19"/>
  <c r="Z111" i="19"/>
  <c r="O119" i="19"/>
  <c r="O118" i="19"/>
  <c r="O117" i="19"/>
  <c r="O116" i="19"/>
  <c r="O115" i="19"/>
  <c r="O114" i="19"/>
  <c r="Y114" i="19" s="1"/>
  <c r="O113" i="19"/>
  <c r="O112" i="19"/>
  <c r="O111" i="19"/>
  <c r="BF173" i="19"/>
  <c r="AJ173" i="19"/>
  <c r="BF164" i="19"/>
  <c r="AJ164" i="19"/>
  <c r="BF155" i="19"/>
  <c r="AJ155" i="19"/>
  <c r="AU154" i="19"/>
  <c r="BF146" i="19"/>
  <c r="AJ146" i="19"/>
  <c r="BF137" i="19"/>
  <c r="AJ137" i="19"/>
  <c r="BF128" i="19"/>
  <c r="AJ128" i="19"/>
  <c r="BF119" i="19"/>
  <c r="AJ119" i="19"/>
  <c r="L120" i="19"/>
  <c r="L121" i="19"/>
  <c r="L122" i="19"/>
  <c r="L123" i="19"/>
  <c r="L124" i="19"/>
  <c r="L125" i="19"/>
  <c r="L126" i="19"/>
  <c r="L127" i="19"/>
  <c r="L128" i="19"/>
  <c r="L129" i="19"/>
  <c r="L130" i="19"/>
  <c r="L131" i="19"/>
  <c r="L132" i="19"/>
  <c r="L133" i="19"/>
  <c r="L134" i="19"/>
  <c r="L135" i="19"/>
  <c r="L136" i="19"/>
  <c r="L137" i="19"/>
  <c r="L138" i="19"/>
  <c r="L139" i="19"/>
  <c r="L140" i="19"/>
  <c r="L141" i="19"/>
  <c r="L142" i="19"/>
  <c r="L143" i="19"/>
  <c r="L144" i="19"/>
  <c r="L145" i="19"/>
  <c r="L146" i="19"/>
  <c r="L147" i="19"/>
  <c r="L148" i="19"/>
  <c r="L149" i="19"/>
  <c r="L150" i="19"/>
  <c r="L151" i="19"/>
  <c r="L152" i="19"/>
  <c r="L153" i="19"/>
  <c r="L154" i="19"/>
  <c r="L155" i="19"/>
  <c r="L156" i="19"/>
  <c r="L157" i="19"/>
  <c r="L158" i="19"/>
  <c r="L159" i="19"/>
  <c r="L160" i="19"/>
  <c r="L161" i="19"/>
  <c r="L162" i="19"/>
  <c r="L163" i="19"/>
  <c r="L164" i="19"/>
  <c r="L165" i="19"/>
  <c r="L166" i="19"/>
  <c r="L167" i="19"/>
  <c r="L168" i="19"/>
  <c r="L169" i="19"/>
  <c r="L170" i="19"/>
  <c r="L171" i="19"/>
  <c r="L172" i="19"/>
  <c r="L173" i="19"/>
  <c r="L111" i="19"/>
  <c r="L112" i="19"/>
  <c r="L113" i="19"/>
  <c r="L114" i="19"/>
  <c r="L115" i="19"/>
  <c r="L116" i="19"/>
  <c r="L117" i="19"/>
  <c r="L118" i="19"/>
  <c r="L119" i="19"/>
  <c r="M166" i="19"/>
  <c r="M167" i="19"/>
  <c r="M168" i="19"/>
  <c r="M169" i="19"/>
  <c r="M170" i="19"/>
  <c r="M171" i="19"/>
  <c r="M172" i="19"/>
  <c r="M173" i="19"/>
  <c r="M165" i="19"/>
  <c r="M157" i="19"/>
  <c r="M158" i="19"/>
  <c r="M159" i="19"/>
  <c r="M160" i="19"/>
  <c r="M161" i="19"/>
  <c r="M162" i="19"/>
  <c r="M163" i="19"/>
  <c r="M164" i="19"/>
  <c r="M156" i="19"/>
  <c r="M148" i="19"/>
  <c r="M149" i="19"/>
  <c r="M150" i="19"/>
  <c r="M151" i="19"/>
  <c r="M152" i="19"/>
  <c r="M153" i="19"/>
  <c r="M154" i="19"/>
  <c r="M155" i="19"/>
  <c r="M147" i="19"/>
  <c r="M139" i="19"/>
  <c r="M140" i="19"/>
  <c r="M141" i="19"/>
  <c r="M142" i="19"/>
  <c r="M143" i="19"/>
  <c r="M144" i="19"/>
  <c r="M145" i="19"/>
  <c r="M146" i="19"/>
  <c r="M138" i="19"/>
  <c r="M130" i="19"/>
  <c r="M131" i="19"/>
  <c r="M132" i="19"/>
  <c r="M133" i="19"/>
  <c r="M134" i="19"/>
  <c r="M135" i="19"/>
  <c r="M136" i="19"/>
  <c r="M137" i="19"/>
  <c r="M129" i="19"/>
  <c r="M121" i="19"/>
  <c r="M122" i="19"/>
  <c r="M123" i="19"/>
  <c r="M124" i="19"/>
  <c r="M125" i="19"/>
  <c r="M126" i="19"/>
  <c r="M127" i="19"/>
  <c r="M128" i="19"/>
  <c r="M120" i="19"/>
  <c r="M112" i="19"/>
  <c r="M113" i="19"/>
  <c r="M114" i="19"/>
  <c r="M115" i="19"/>
  <c r="M116" i="19"/>
  <c r="M117" i="19"/>
  <c r="M118" i="19"/>
  <c r="M119" i="19"/>
  <c r="M111" i="19"/>
  <c r="M103" i="19"/>
  <c r="M104" i="19"/>
  <c r="M105" i="19"/>
  <c r="M106" i="19"/>
  <c r="M107" i="19"/>
  <c r="M108" i="19"/>
  <c r="M109" i="19"/>
  <c r="M110" i="19"/>
  <c r="M102" i="19"/>
  <c r="M94" i="19"/>
  <c r="M95" i="19"/>
  <c r="M96" i="19"/>
  <c r="M97" i="19"/>
  <c r="M98" i="19"/>
  <c r="M99" i="19"/>
  <c r="M100" i="19"/>
  <c r="M101" i="19"/>
  <c r="M93" i="19"/>
  <c r="M85" i="19"/>
  <c r="M86" i="19"/>
  <c r="M87" i="19"/>
  <c r="M88" i="19"/>
  <c r="M89" i="19"/>
  <c r="M90" i="19"/>
  <c r="M91" i="19"/>
  <c r="M92" i="19"/>
  <c r="M84" i="19"/>
  <c r="M76" i="19"/>
  <c r="M77" i="19"/>
  <c r="M78" i="19"/>
  <c r="M79" i="19"/>
  <c r="M80" i="19"/>
  <c r="M81" i="19"/>
  <c r="M82" i="19"/>
  <c r="M83" i="19"/>
  <c r="M75" i="19"/>
  <c r="M67" i="19"/>
  <c r="M68" i="19"/>
  <c r="M69" i="19"/>
  <c r="M70" i="19"/>
  <c r="M71" i="19"/>
  <c r="M72" i="19"/>
  <c r="M73" i="19"/>
  <c r="M74" i="19"/>
  <c r="M66" i="19"/>
  <c r="M58" i="19"/>
  <c r="M59" i="19"/>
  <c r="M60" i="19"/>
  <c r="M61" i="19"/>
  <c r="M62" i="19"/>
  <c r="M63" i="19"/>
  <c r="M64" i="19"/>
  <c r="M65" i="19"/>
  <c r="M57" i="19"/>
  <c r="M49" i="19"/>
  <c r="M50" i="19"/>
  <c r="M51" i="19"/>
  <c r="M52" i="19"/>
  <c r="M53" i="19"/>
  <c r="M54" i="19"/>
  <c r="M55" i="19"/>
  <c r="M56" i="19"/>
  <c r="M48" i="19"/>
  <c r="M40" i="19"/>
  <c r="M41" i="19"/>
  <c r="M42" i="19"/>
  <c r="M43" i="19"/>
  <c r="M44" i="19"/>
  <c r="M45" i="19"/>
  <c r="M46" i="19"/>
  <c r="M47" i="19"/>
  <c r="M39" i="19"/>
  <c r="M31" i="19"/>
  <c r="M32" i="19"/>
  <c r="M33" i="19"/>
  <c r="M34" i="19"/>
  <c r="M35" i="19"/>
  <c r="M36" i="19"/>
  <c r="M37" i="19"/>
  <c r="M38" i="19"/>
  <c r="M30" i="19"/>
  <c r="M22" i="19"/>
  <c r="M23" i="19"/>
  <c r="M24" i="19"/>
  <c r="M25" i="19"/>
  <c r="M26" i="19"/>
  <c r="M27" i="19"/>
  <c r="M28" i="19"/>
  <c r="M29" i="19"/>
  <c r="M21" i="19"/>
  <c r="M13" i="19"/>
  <c r="M14" i="19"/>
  <c r="M15" i="19"/>
  <c r="M16" i="19"/>
  <c r="M17" i="19"/>
  <c r="M18" i="19"/>
  <c r="M19" i="19"/>
  <c r="M20" i="19"/>
  <c r="M12" i="19"/>
  <c r="V104" i="19"/>
  <c r="V105" i="19"/>
  <c r="L302" i="13"/>
  <c r="L303" i="13"/>
  <c r="L304" i="13"/>
  <c r="L305" i="13"/>
  <c r="AA305" i="13" s="1"/>
  <c r="L306" i="13"/>
  <c r="L307" i="13"/>
  <c r="L308" i="13"/>
  <c r="L309" i="13"/>
  <c r="AA309" i="13" s="1"/>
  <c r="L310" i="13"/>
  <c r="L311" i="13"/>
  <c r="L312" i="13"/>
  <c r="L313" i="13"/>
  <c r="AA313" i="13" s="1"/>
  <c r="L314" i="13"/>
  <c r="L315" i="13"/>
  <c r="L316" i="13"/>
  <c r="L317" i="13"/>
  <c r="AA317" i="13" s="1"/>
  <c r="L301" i="13"/>
  <c r="AA301" i="13" s="1"/>
  <c r="L285" i="13"/>
  <c r="AA285" i="13" s="1"/>
  <c r="L286" i="13"/>
  <c r="L287" i="13"/>
  <c r="L288" i="13"/>
  <c r="AA288" i="13" s="1"/>
  <c r="L289" i="13"/>
  <c r="L290" i="13"/>
  <c r="L291" i="13"/>
  <c r="L292" i="13"/>
  <c r="AA292" i="13" s="1"/>
  <c r="L293" i="13"/>
  <c r="L294" i="13"/>
  <c r="L295" i="13"/>
  <c r="L296" i="13"/>
  <c r="AA296" i="13" s="1"/>
  <c r="L297" i="13"/>
  <c r="L298" i="13"/>
  <c r="L299" i="13"/>
  <c r="L300" i="13"/>
  <c r="AA300" i="13" s="1"/>
  <c r="L284" i="13"/>
  <c r="L268" i="13"/>
  <c r="L269" i="13"/>
  <c r="L270" i="13"/>
  <c r="L271" i="13"/>
  <c r="L272" i="13"/>
  <c r="L273" i="13"/>
  <c r="L274" i="13"/>
  <c r="L275" i="13"/>
  <c r="L276" i="13"/>
  <c r="L277" i="13"/>
  <c r="L278" i="13"/>
  <c r="L279" i="13"/>
  <c r="L280" i="13"/>
  <c r="L281" i="13"/>
  <c r="L282" i="13"/>
  <c r="L283" i="13"/>
  <c r="L267" i="13"/>
  <c r="AA267" i="13" s="1"/>
  <c r="L251" i="13"/>
  <c r="L252" i="13"/>
  <c r="L253" i="13"/>
  <c r="L254" i="13"/>
  <c r="AA254" i="13" s="1"/>
  <c r="L255" i="13"/>
  <c r="L256" i="13"/>
  <c r="L257" i="13"/>
  <c r="L258" i="13"/>
  <c r="AA258" i="13" s="1"/>
  <c r="L259" i="13"/>
  <c r="L260" i="13"/>
  <c r="L261" i="13"/>
  <c r="L262" i="13"/>
  <c r="AA262" i="13" s="1"/>
  <c r="L263" i="13"/>
  <c r="L264" i="13"/>
  <c r="L265" i="13"/>
  <c r="L266" i="13"/>
  <c r="AA266" i="13" s="1"/>
  <c r="L250" i="13"/>
  <c r="L234" i="13"/>
  <c r="L235" i="13"/>
  <c r="AA235" i="13" s="1"/>
  <c r="L236" i="13"/>
  <c r="L237" i="13"/>
  <c r="AA237" i="13" s="1"/>
  <c r="L238" i="13"/>
  <c r="L239" i="13"/>
  <c r="AA239" i="13" s="1"/>
  <c r="L240" i="13"/>
  <c r="L241" i="13"/>
  <c r="AA241" i="13" s="1"/>
  <c r="L242" i="13"/>
  <c r="L243" i="13"/>
  <c r="AA243" i="13" s="1"/>
  <c r="L244" i="13"/>
  <c r="L245" i="13"/>
  <c r="AA245" i="13" s="1"/>
  <c r="L246" i="13"/>
  <c r="L247" i="13"/>
  <c r="AA247" i="13" s="1"/>
  <c r="L248" i="13"/>
  <c r="L249" i="13"/>
  <c r="AA249" i="13" s="1"/>
  <c r="L233" i="13"/>
  <c r="AA233" i="13" s="1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16" i="13"/>
  <c r="L200" i="13"/>
  <c r="L201" i="13"/>
  <c r="L202" i="13"/>
  <c r="L203" i="13"/>
  <c r="AA203" i="13" s="1"/>
  <c r="L204" i="13"/>
  <c r="L205" i="13"/>
  <c r="L206" i="13"/>
  <c r="L207" i="13"/>
  <c r="AA207" i="13" s="1"/>
  <c r="L208" i="13"/>
  <c r="L209" i="13"/>
  <c r="L210" i="13"/>
  <c r="L211" i="13"/>
  <c r="AA211" i="13" s="1"/>
  <c r="L212" i="13"/>
  <c r="L213" i="13"/>
  <c r="L214" i="13"/>
  <c r="L215" i="13"/>
  <c r="AA215" i="13" s="1"/>
  <c r="L199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82" i="13"/>
  <c r="AA182" i="13" s="1"/>
  <c r="L166" i="13"/>
  <c r="L167" i="13"/>
  <c r="L168" i="13"/>
  <c r="L169" i="13"/>
  <c r="AA169" i="13" s="1"/>
  <c r="L170" i="13"/>
  <c r="L171" i="13"/>
  <c r="L172" i="13"/>
  <c r="L173" i="13"/>
  <c r="AA173" i="13" s="1"/>
  <c r="L174" i="13"/>
  <c r="L175" i="13"/>
  <c r="L176" i="13"/>
  <c r="L177" i="13"/>
  <c r="AA177" i="13" s="1"/>
  <c r="L178" i="13"/>
  <c r="L179" i="13"/>
  <c r="L180" i="13"/>
  <c r="L181" i="13"/>
  <c r="AA181" i="13" s="1"/>
  <c r="L165" i="13"/>
  <c r="L149" i="13"/>
  <c r="L150" i="13"/>
  <c r="L151" i="13"/>
  <c r="L152" i="13"/>
  <c r="AA152" i="13" s="1"/>
  <c r="L153" i="13"/>
  <c r="L154" i="13"/>
  <c r="L155" i="13"/>
  <c r="L156" i="13"/>
  <c r="AA156" i="13" s="1"/>
  <c r="L157" i="13"/>
  <c r="L158" i="13"/>
  <c r="L159" i="13"/>
  <c r="L160" i="13"/>
  <c r="AA160" i="13" s="1"/>
  <c r="L161" i="13"/>
  <c r="L162" i="13"/>
  <c r="L163" i="13"/>
  <c r="L164" i="13"/>
  <c r="AA164" i="13" s="1"/>
  <c r="L148" i="13"/>
  <c r="AA148" i="13" s="1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31" i="13"/>
  <c r="L115" i="13"/>
  <c r="L116" i="13"/>
  <c r="L117" i="13"/>
  <c r="L118" i="13"/>
  <c r="AA118" i="13" s="1"/>
  <c r="L119" i="13"/>
  <c r="L120" i="13"/>
  <c r="L121" i="13"/>
  <c r="L122" i="13"/>
  <c r="AA122" i="13" s="1"/>
  <c r="L123" i="13"/>
  <c r="L124" i="13"/>
  <c r="L125" i="13"/>
  <c r="L126" i="13"/>
  <c r="AA126" i="13" s="1"/>
  <c r="L127" i="13"/>
  <c r="L128" i="13"/>
  <c r="L129" i="13"/>
  <c r="L130" i="13"/>
  <c r="AA130" i="13" s="1"/>
  <c r="L114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97" i="13"/>
  <c r="L81" i="13"/>
  <c r="L82" i="13"/>
  <c r="L83" i="13"/>
  <c r="L84" i="13"/>
  <c r="AA84" i="13" s="1"/>
  <c r="L85" i="13"/>
  <c r="AA85" i="13" s="1"/>
  <c r="L86" i="13"/>
  <c r="L87" i="13"/>
  <c r="AA87" i="13" s="1"/>
  <c r="L88" i="13"/>
  <c r="AA88" i="13" s="1"/>
  <c r="L89" i="13"/>
  <c r="L90" i="13"/>
  <c r="L91" i="13"/>
  <c r="L92" i="13"/>
  <c r="AA92" i="13" s="1"/>
  <c r="L93" i="13"/>
  <c r="AA93" i="13" s="1"/>
  <c r="L94" i="13"/>
  <c r="L95" i="13"/>
  <c r="AA95" i="13" s="1"/>
  <c r="L96" i="13"/>
  <c r="AA96" i="13" s="1"/>
  <c r="L80" i="13"/>
  <c r="AA80" i="13" s="1"/>
  <c r="L64" i="13"/>
  <c r="L65" i="13"/>
  <c r="AA65" i="13" s="1"/>
  <c r="L66" i="13"/>
  <c r="L67" i="13"/>
  <c r="AA67" i="13" s="1"/>
  <c r="L68" i="13"/>
  <c r="L69" i="13"/>
  <c r="L70" i="13"/>
  <c r="L71" i="13"/>
  <c r="AA71" i="13" s="1"/>
  <c r="L72" i="13"/>
  <c r="L73" i="13"/>
  <c r="AA73" i="13" s="1"/>
  <c r="L74" i="13"/>
  <c r="L75" i="13"/>
  <c r="AA75" i="13" s="1"/>
  <c r="L76" i="13"/>
  <c r="L77" i="13"/>
  <c r="L78" i="13"/>
  <c r="L79" i="13"/>
  <c r="AA79" i="13" s="1"/>
  <c r="L63" i="13"/>
  <c r="L47" i="13"/>
  <c r="AA47" i="13" s="1"/>
  <c r="L48" i="13"/>
  <c r="L49" i="13"/>
  <c r="AA49" i="13" s="1"/>
  <c r="L50" i="13"/>
  <c r="L51" i="13"/>
  <c r="AA51" i="13" s="1"/>
  <c r="L52" i="13"/>
  <c r="L53" i="13"/>
  <c r="AA53" i="13" s="1"/>
  <c r="L54" i="13"/>
  <c r="L55" i="13"/>
  <c r="AA55" i="13" s="1"/>
  <c r="L56" i="13"/>
  <c r="L57" i="13"/>
  <c r="AA57" i="13" s="1"/>
  <c r="L58" i="13"/>
  <c r="L59" i="13"/>
  <c r="AA59" i="13" s="1"/>
  <c r="L60" i="13"/>
  <c r="L61" i="13"/>
  <c r="AA61" i="13" s="1"/>
  <c r="L62" i="13"/>
  <c r="L46" i="13"/>
  <c r="AA46" i="13" s="1"/>
  <c r="L30" i="13"/>
  <c r="L31" i="13"/>
  <c r="L32" i="13"/>
  <c r="L33" i="13"/>
  <c r="AA33" i="13" s="1"/>
  <c r="L34" i="13"/>
  <c r="L35" i="13"/>
  <c r="AA35" i="13" s="1"/>
  <c r="L36" i="13"/>
  <c r="L37" i="13"/>
  <c r="AA37" i="13" s="1"/>
  <c r="L38" i="13"/>
  <c r="L39" i="13"/>
  <c r="L40" i="13"/>
  <c r="L41" i="13"/>
  <c r="AA41" i="13" s="1"/>
  <c r="L42" i="13"/>
  <c r="L43" i="13"/>
  <c r="AA43" i="13" s="1"/>
  <c r="L44" i="13"/>
  <c r="L45" i="13"/>
  <c r="AA45" i="13" s="1"/>
  <c r="L29" i="13"/>
  <c r="AA29" i="13" s="1"/>
  <c r="L13" i="13"/>
  <c r="AA13" i="13" s="1"/>
  <c r="L14" i="13"/>
  <c r="L15" i="13"/>
  <c r="AA15" i="13" s="1"/>
  <c r="L16" i="13"/>
  <c r="AA16" i="13" s="1"/>
  <c r="L17" i="13"/>
  <c r="L18" i="13"/>
  <c r="L19" i="13"/>
  <c r="L20" i="13"/>
  <c r="AA20" i="13" s="1"/>
  <c r="L21" i="13"/>
  <c r="AA21" i="13" s="1"/>
  <c r="L22" i="13"/>
  <c r="L23" i="13"/>
  <c r="AA23" i="13" s="1"/>
  <c r="L24" i="13"/>
  <c r="AA24" i="13" s="1"/>
  <c r="L25" i="13"/>
  <c r="L26" i="13"/>
  <c r="L27" i="13"/>
  <c r="AA27" i="13" s="1"/>
  <c r="L28" i="13"/>
  <c r="AA28" i="13" s="1"/>
  <c r="L12" i="13"/>
  <c r="AA12" i="13" s="1"/>
  <c r="AA14" i="13"/>
  <c r="AA17" i="13"/>
  <c r="AA18" i="13"/>
  <c r="AA19" i="13"/>
  <c r="AA22" i="13"/>
  <c r="AA25" i="13"/>
  <c r="AA26" i="13"/>
  <c r="AA30" i="13"/>
  <c r="AA31" i="13"/>
  <c r="AA32" i="13"/>
  <c r="AA34" i="13"/>
  <c r="AA36" i="13"/>
  <c r="AA38" i="13"/>
  <c r="AA39" i="13"/>
  <c r="AA40" i="13"/>
  <c r="AA42" i="13"/>
  <c r="AA44" i="13"/>
  <c r="AA48" i="13"/>
  <c r="AA50" i="13"/>
  <c r="AA52" i="13"/>
  <c r="AA54" i="13"/>
  <c r="AA56" i="13"/>
  <c r="AA58" i="13"/>
  <c r="AA60" i="13"/>
  <c r="AA62" i="13"/>
  <c r="AA63" i="13"/>
  <c r="AA64" i="13"/>
  <c r="AA66" i="13"/>
  <c r="AA68" i="13"/>
  <c r="AA69" i="13"/>
  <c r="AA70" i="13"/>
  <c r="AA72" i="13"/>
  <c r="AA74" i="13"/>
  <c r="AA76" i="13"/>
  <c r="AA77" i="13"/>
  <c r="AA78" i="13"/>
  <c r="AA81" i="13"/>
  <c r="AA82" i="13"/>
  <c r="AA83" i="13"/>
  <c r="AA86" i="13"/>
  <c r="AA89" i="13"/>
  <c r="AA90" i="13"/>
  <c r="AA91" i="13"/>
  <c r="AA94" i="13"/>
  <c r="AA97" i="13"/>
  <c r="AA98" i="13"/>
  <c r="AA99" i="13"/>
  <c r="AA100" i="13"/>
  <c r="AA101" i="13"/>
  <c r="AA102" i="13"/>
  <c r="AA103" i="13"/>
  <c r="AA104" i="13"/>
  <c r="AA105" i="13"/>
  <c r="AA106" i="13"/>
  <c r="AA107" i="13"/>
  <c r="AA108" i="13"/>
  <c r="AA109" i="13"/>
  <c r="AA110" i="13"/>
  <c r="AA111" i="13"/>
  <c r="AA112" i="13"/>
  <c r="AA113" i="13"/>
  <c r="AA114" i="13"/>
  <c r="AA115" i="13"/>
  <c r="AA116" i="13"/>
  <c r="AA117" i="13"/>
  <c r="AA119" i="13"/>
  <c r="AA120" i="13"/>
  <c r="AA121" i="13"/>
  <c r="AA123" i="13"/>
  <c r="AA124" i="13"/>
  <c r="AA125" i="13"/>
  <c r="AA127" i="13"/>
  <c r="AA128" i="13"/>
  <c r="AA129" i="13"/>
  <c r="AA131" i="13"/>
  <c r="AA132" i="13"/>
  <c r="AA133" i="13"/>
  <c r="AA134" i="13"/>
  <c r="AA135" i="13"/>
  <c r="AA136" i="13"/>
  <c r="AA137" i="13"/>
  <c r="AA138" i="13"/>
  <c r="AA139" i="13"/>
  <c r="AA140" i="13"/>
  <c r="AA141" i="13"/>
  <c r="AA142" i="13"/>
  <c r="AA143" i="13"/>
  <c r="AA144" i="13"/>
  <c r="AA145" i="13"/>
  <c r="AA146" i="13"/>
  <c r="AA147" i="13"/>
  <c r="AA149" i="13"/>
  <c r="AA150" i="13"/>
  <c r="AA151" i="13"/>
  <c r="AA153" i="13"/>
  <c r="AA154" i="13"/>
  <c r="AA155" i="13"/>
  <c r="AA157" i="13"/>
  <c r="AA158" i="13"/>
  <c r="AA159" i="13"/>
  <c r="AA161" i="13"/>
  <c r="AA162" i="13"/>
  <c r="AA163" i="13"/>
  <c r="AA165" i="13"/>
  <c r="AA166" i="13"/>
  <c r="AA167" i="13"/>
  <c r="AA168" i="13"/>
  <c r="AA170" i="13"/>
  <c r="AA171" i="13"/>
  <c r="AA172" i="13"/>
  <c r="AA174" i="13"/>
  <c r="AA175" i="13"/>
  <c r="AA176" i="13"/>
  <c r="AA178" i="13"/>
  <c r="AA179" i="13"/>
  <c r="AA180" i="13"/>
  <c r="AA183" i="13"/>
  <c r="AA184" i="13"/>
  <c r="AA185" i="13"/>
  <c r="AA186" i="13"/>
  <c r="AA187" i="13"/>
  <c r="AA188" i="13"/>
  <c r="AA189" i="13"/>
  <c r="AA190" i="13"/>
  <c r="AA191" i="13"/>
  <c r="AA192" i="13"/>
  <c r="AA193" i="13"/>
  <c r="AA194" i="13"/>
  <c r="AA195" i="13"/>
  <c r="AA196" i="13"/>
  <c r="AA197" i="13"/>
  <c r="AA198" i="13"/>
  <c r="AA199" i="13"/>
  <c r="AA200" i="13"/>
  <c r="AA201" i="13"/>
  <c r="AA202" i="13"/>
  <c r="AA204" i="13"/>
  <c r="AA205" i="13"/>
  <c r="AA206" i="13"/>
  <c r="AA208" i="13"/>
  <c r="AA209" i="13"/>
  <c r="AA210" i="13"/>
  <c r="AA212" i="13"/>
  <c r="AA213" i="13"/>
  <c r="AA214" i="13"/>
  <c r="AA216" i="13"/>
  <c r="AA217" i="13"/>
  <c r="AA218" i="13"/>
  <c r="AA219" i="13"/>
  <c r="AA220" i="13"/>
  <c r="AA221" i="13"/>
  <c r="AA222" i="13"/>
  <c r="AA223" i="13"/>
  <c r="AA224" i="13"/>
  <c r="AA225" i="13"/>
  <c r="AA226" i="13"/>
  <c r="AA227" i="13"/>
  <c r="AA228" i="13"/>
  <c r="AA229" i="13"/>
  <c r="AA230" i="13"/>
  <c r="AA231" i="13"/>
  <c r="AA232" i="13"/>
  <c r="AA234" i="13"/>
  <c r="AA236" i="13"/>
  <c r="AA238" i="13"/>
  <c r="AA240" i="13"/>
  <c r="AA242" i="13"/>
  <c r="AA244" i="13"/>
  <c r="AA246" i="13"/>
  <c r="AA248" i="13"/>
  <c r="AA250" i="13"/>
  <c r="AA251" i="13"/>
  <c r="AA252" i="13"/>
  <c r="AA253" i="13"/>
  <c r="AA255" i="13"/>
  <c r="AA256" i="13"/>
  <c r="AA257" i="13"/>
  <c r="AA259" i="13"/>
  <c r="AA260" i="13"/>
  <c r="AA261" i="13"/>
  <c r="AA263" i="13"/>
  <c r="AA264" i="13"/>
  <c r="AA265" i="13"/>
  <c r="AA268" i="13"/>
  <c r="AA269" i="13"/>
  <c r="AA270" i="13"/>
  <c r="AA271" i="13"/>
  <c r="AA272" i="13"/>
  <c r="AA273" i="13"/>
  <c r="AA274" i="13"/>
  <c r="AA275" i="13"/>
  <c r="AA276" i="13"/>
  <c r="AA277" i="13"/>
  <c r="AA278" i="13"/>
  <c r="AA279" i="13"/>
  <c r="AA280" i="13"/>
  <c r="AA281" i="13"/>
  <c r="AA282" i="13"/>
  <c r="AA283" i="13"/>
  <c r="AA284" i="13"/>
  <c r="AA286" i="13"/>
  <c r="AA287" i="13"/>
  <c r="AA289" i="13"/>
  <c r="AA290" i="13"/>
  <c r="AA291" i="13"/>
  <c r="AA293" i="13"/>
  <c r="AA294" i="13"/>
  <c r="AA295" i="13"/>
  <c r="AA297" i="13"/>
  <c r="AA298" i="13"/>
  <c r="AA299" i="13"/>
  <c r="AA302" i="13"/>
  <c r="AA303" i="13"/>
  <c r="AA304" i="13"/>
  <c r="AA306" i="13"/>
  <c r="AA307" i="13"/>
  <c r="AA308" i="13"/>
  <c r="AA310" i="13"/>
  <c r="AA311" i="13"/>
  <c r="AA312" i="13"/>
  <c r="AA314" i="13"/>
  <c r="AA315" i="13"/>
  <c r="AA316" i="13"/>
  <c r="AM317" i="13"/>
  <c r="X317" i="13"/>
  <c r="AM316" i="13"/>
  <c r="X316" i="13"/>
  <c r="AM315" i="13"/>
  <c r="X315" i="13"/>
  <c r="AM314" i="13"/>
  <c r="X314" i="13"/>
  <c r="AM313" i="13"/>
  <c r="X313" i="13"/>
  <c r="AM312" i="13"/>
  <c r="AM311" i="13"/>
  <c r="X311" i="13"/>
  <c r="AM310" i="13"/>
  <c r="X310" i="13"/>
  <c r="AM309" i="13"/>
  <c r="X309" i="13"/>
  <c r="AM308" i="13"/>
  <c r="X308" i="13"/>
  <c r="AM307" i="13"/>
  <c r="X307" i="13"/>
  <c r="AM306" i="13"/>
  <c r="X306" i="13"/>
  <c r="AM305" i="13"/>
  <c r="AM304" i="13"/>
  <c r="X304" i="13"/>
  <c r="AM303" i="13"/>
  <c r="X303" i="13"/>
  <c r="AM302" i="13"/>
  <c r="X302" i="13"/>
  <c r="AM301" i="13"/>
  <c r="X301" i="13"/>
  <c r="AM300" i="13"/>
  <c r="X300" i="13"/>
  <c r="AM299" i="13"/>
  <c r="X299" i="13"/>
  <c r="AM298" i="13"/>
  <c r="X298" i="13"/>
  <c r="AM297" i="13"/>
  <c r="X297" i="13"/>
  <c r="AM296" i="13"/>
  <c r="X296" i="13"/>
  <c r="AM295" i="13"/>
  <c r="X295" i="13"/>
  <c r="AM294" i="13"/>
  <c r="X294" i="13"/>
  <c r="AM293" i="13"/>
  <c r="X293" i="13"/>
  <c r="AM292" i="13"/>
  <c r="X292" i="13"/>
  <c r="AM291" i="13"/>
  <c r="X291" i="13"/>
  <c r="AM290" i="13"/>
  <c r="X290" i="13"/>
  <c r="AM289" i="13"/>
  <c r="X289" i="13"/>
  <c r="AM288" i="13"/>
  <c r="X288" i="13"/>
  <c r="AM287" i="13"/>
  <c r="X287" i="13"/>
  <c r="AM286" i="13"/>
  <c r="X286" i="13"/>
  <c r="AM285" i="13"/>
  <c r="X285" i="13"/>
  <c r="AM284" i="13"/>
  <c r="X284" i="13"/>
  <c r="AM283" i="13"/>
  <c r="X283" i="13"/>
  <c r="AM282" i="13"/>
  <c r="X282" i="13"/>
  <c r="AM281" i="13"/>
  <c r="X281" i="13"/>
  <c r="AM280" i="13"/>
  <c r="X280" i="13"/>
  <c r="AM279" i="13"/>
  <c r="X279" i="13"/>
  <c r="AM278" i="13"/>
  <c r="X278" i="13"/>
  <c r="AM277" i="13"/>
  <c r="X277" i="13"/>
  <c r="AM276" i="13"/>
  <c r="X276" i="13"/>
  <c r="AM275" i="13"/>
  <c r="X275" i="13"/>
  <c r="AM274" i="13"/>
  <c r="X274" i="13"/>
  <c r="AM273" i="13"/>
  <c r="X273" i="13"/>
  <c r="AM272" i="13"/>
  <c r="X272" i="13"/>
  <c r="AM271" i="13"/>
  <c r="X271" i="13"/>
  <c r="AM270" i="13"/>
  <c r="X270" i="13"/>
  <c r="AM269" i="13"/>
  <c r="X269" i="13"/>
  <c r="AM268" i="13"/>
  <c r="AM267" i="13"/>
  <c r="X267" i="13"/>
  <c r="AM266" i="13"/>
  <c r="X266" i="13"/>
  <c r="AM265" i="13"/>
  <c r="X265" i="13"/>
  <c r="AM264" i="13"/>
  <c r="X264" i="13"/>
  <c r="AM263" i="13"/>
  <c r="X263" i="13"/>
  <c r="AM262" i="13"/>
  <c r="X262" i="13"/>
  <c r="AM261" i="13"/>
  <c r="X261" i="13"/>
  <c r="AM260" i="13"/>
  <c r="X260" i="13"/>
  <c r="AM259" i="13"/>
  <c r="X259" i="13"/>
  <c r="X258" i="13"/>
  <c r="AM257" i="13"/>
  <c r="X257" i="13"/>
  <c r="AM256" i="13"/>
  <c r="X256" i="13"/>
  <c r="AM255" i="13"/>
  <c r="X255" i="13"/>
  <c r="AM254" i="13"/>
  <c r="X254" i="13"/>
  <c r="AM253" i="13"/>
  <c r="X253" i="13"/>
  <c r="AM252" i="13"/>
  <c r="X252" i="13"/>
  <c r="AM251" i="13"/>
  <c r="X251" i="13"/>
  <c r="AM250" i="13"/>
  <c r="X250" i="13"/>
  <c r="AM249" i="13"/>
  <c r="X249" i="13"/>
  <c r="AM248" i="13"/>
  <c r="X248" i="13"/>
  <c r="AM247" i="13"/>
  <c r="X247" i="13"/>
  <c r="AM246" i="13"/>
  <c r="X246" i="13"/>
  <c r="AM245" i="13"/>
  <c r="X245" i="13"/>
  <c r="AM244" i="13"/>
  <c r="X244" i="13"/>
  <c r="AM243" i="13"/>
  <c r="X243" i="13"/>
  <c r="AM242" i="13"/>
  <c r="X242" i="13"/>
  <c r="AM241" i="13"/>
  <c r="X241" i="13"/>
  <c r="AM240" i="13"/>
  <c r="X240" i="13"/>
  <c r="AM239" i="13"/>
  <c r="X239" i="13"/>
  <c r="AM238" i="13"/>
  <c r="X238" i="13"/>
  <c r="AM237" i="13"/>
  <c r="X237" i="13"/>
  <c r="AM236" i="13"/>
  <c r="X236" i="13"/>
  <c r="AM235" i="13"/>
  <c r="X235" i="13"/>
  <c r="AM234" i="13"/>
  <c r="X234" i="13"/>
  <c r="AM233" i="13"/>
  <c r="X233" i="13"/>
  <c r="AM232" i="13"/>
  <c r="X232" i="13"/>
  <c r="AM231" i="13"/>
  <c r="X231" i="13"/>
  <c r="AM230" i="13"/>
  <c r="X230" i="13"/>
  <c r="AM229" i="13"/>
  <c r="X229" i="13"/>
  <c r="AM228" i="13"/>
  <c r="X228" i="13"/>
  <c r="AM227" i="13"/>
  <c r="X227" i="13"/>
  <c r="AM226" i="13"/>
  <c r="X226" i="13"/>
  <c r="AM225" i="13"/>
  <c r="X225" i="13"/>
  <c r="AM224" i="13"/>
  <c r="X224" i="13"/>
  <c r="AM223" i="13"/>
  <c r="X223" i="13"/>
  <c r="AM222" i="13"/>
  <c r="X222" i="13"/>
  <c r="X221" i="13"/>
  <c r="AM220" i="13"/>
  <c r="X220" i="13"/>
  <c r="X219" i="13"/>
  <c r="AM218" i="13"/>
  <c r="AM217" i="13"/>
  <c r="X217" i="13"/>
  <c r="AM216" i="13"/>
  <c r="X216" i="13"/>
  <c r="AM215" i="13"/>
  <c r="X215" i="13"/>
  <c r="AM214" i="13"/>
  <c r="X214" i="13"/>
  <c r="AM213" i="13"/>
  <c r="X213" i="13"/>
  <c r="AM212" i="13"/>
  <c r="X212" i="13"/>
  <c r="AM211" i="13"/>
  <c r="AM210" i="13"/>
  <c r="AM209" i="13"/>
  <c r="X209" i="13"/>
  <c r="AM208" i="13"/>
  <c r="X208" i="13"/>
  <c r="AM207" i="13"/>
  <c r="X207" i="13"/>
  <c r="AM206" i="13"/>
  <c r="X206" i="13"/>
  <c r="AM205" i="13"/>
  <c r="X205" i="13"/>
  <c r="X204" i="13"/>
  <c r="AM203" i="13"/>
  <c r="X203" i="13"/>
  <c r="AM202" i="13"/>
  <c r="X202" i="13"/>
  <c r="AM201" i="13"/>
  <c r="X201" i="13"/>
  <c r="AM200" i="13"/>
  <c r="X200" i="13"/>
  <c r="AM199" i="13"/>
  <c r="X199" i="13"/>
  <c r="N13" i="14"/>
  <c r="N23" i="14"/>
  <c r="N24" i="14"/>
  <c r="N25" i="14"/>
  <c r="N26" i="14"/>
  <c r="N27" i="14"/>
  <c r="N28" i="14"/>
  <c r="N29" i="14"/>
  <c r="G28" i="15"/>
  <c r="G29" i="15" s="1"/>
  <c r="G24" i="15"/>
  <c r="G25" i="15" s="1"/>
  <c r="G26" i="15" s="1"/>
  <c r="G27" i="15" s="1"/>
  <c r="G23" i="15"/>
  <c r="AU112" i="19" l="1"/>
  <c r="Y146" i="19"/>
  <c r="AJ134" i="19"/>
  <c r="AU167" i="19"/>
  <c r="BF166" i="19"/>
  <c r="Y127" i="19"/>
  <c r="Y122" i="19"/>
  <c r="Y121" i="19"/>
  <c r="AJ120" i="19"/>
  <c r="Y120" i="19"/>
  <c r="BF112" i="19"/>
  <c r="AJ116" i="19"/>
  <c r="BF127" i="19"/>
  <c r="BF143" i="19"/>
  <c r="BF123" i="19"/>
  <c r="AU161" i="19"/>
  <c r="AU170" i="19"/>
  <c r="AU150" i="19"/>
  <c r="BF150" i="19"/>
  <c r="AU151" i="19"/>
  <c r="AU152" i="19"/>
  <c r="AU153" i="19"/>
  <c r="AU164" i="19"/>
  <c r="AJ131" i="19"/>
  <c r="AJ130" i="19"/>
  <c r="Y143" i="19"/>
  <c r="AJ144" i="19"/>
  <c r="AJ143" i="19"/>
  <c r="Y118" i="19"/>
  <c r="Y165" i="19"/>
  <c r="AU173" i="19"/>
  <c r="BF172" i="19"/>
  <c r="AU172" i="19"/>
  <c r="BF171" i="19"/>
  <c r="AU171" i="19"/>
  <c r="BF170" i="19"/>
  <c r="BF169" i="19"/>
  <c r="AU169" i="19"/>
  <c r="BF168" i="19"/>
  <c r="AU168" i="19"/>
  <c r="BF163" i="19"/>
  <c r="BF167" i="19"/>
  <c r="AU163" i="19"/>
  <c r="AJ145" i="19"/>
  <c r="Y145" i="19"/>
  <c r="Y144" i="19"/>
  <c r="Y173" i="19"/>
  <c r="AJ172" i="19"/>
  <c r="AJ142" i="19"/>
  <c r="Y172" i="19"/>
  <c r="Y142" i="19"/>
  <c r="AJ171" i="19"/>
  <c r="Y171" i="19"/>
  <c r="AJ141" i="19"/>
  <c r="AJ170" i="19"/>
  <c r="Y141" i="19"/>
  <c r="Y170" i="19"/>
  <c r="AJ169" i="19"/>
  <c r="Y140" i="19"/>
  <c r="Y169" i="19"/>
  <c r="AJ139" i="19"/>
  <c r="AJ138" i="19"/>
  <c r="Y164" i="19"/>
  <c r="AJ168" i="19"/>
  <c r="Y139" i="19"/>
  <c r="Y168" i="19"/>
  <c r="AJ163" i="19"/>
  <c r="AJ167" i="19"/>
  <c r="Y163" i="19"/>
  <c r="BF162" i="19"/>
  <c r="AU137" i="19"/>
  <c r="BF136" i="19"/>
  <c r="AU162" i="19"/>
  <c r="BF161" i="19"/>
  <c r="AU166" i="19"/>
  <c r="AU136" i="19"/>
  <c r="BF165" i="19"/>
  <c r="BF135" i="19"/>
  <c r="AU135" i="19"/>
  <c r="BF160" i="19"/>
  <c r="AU165" i="19"/>
  <c r="BF134" i="19"/>
  <c r="AU160" i="19"/>
  <c r="AU155" i="19"/>
  <c r="BF159" i="19"/>
  <c r="AU134" i="19"/>
  <c r="BF154" i="19"/>
  <c r="BF133" i="19"/>
  <c r="AU159" i="19"/>
  <c r="BF158" i="19"/>
  <c r="AU133" i="19"/>
  <c r="BF153" i="19"/>
  <c r="BF132" i="19"/>
  <c r="AU158" i="19"/>
  <c r="BF157" i="19"/>
  <c r="AU132" i="19"/>
  <c r="BF152" i="19"/>
  <c r="BF131" i="19"/>
  <c r="AU157" i="19"/>
  <c r="BF156" i="19"/>
  <c r="AU131" i="19"/>
  <c r="BF130" i="19"/>
  <c r="AU130" i="19"/>
  <c r="AU146" i="19"/>
  <c r="BF129" i="19"/>
  <c r="AU129" i="19"/>
  <c r="BF145" i="19"/>
  <c r="AJ162" i="19"/>
  <c r="Y167" i="19"/>
  <c r="Y137" i="19"/>
  <c r="AJ166" i="19"/>
  <c r="Y162" i="19"/>
  <c r="AJ136" i="19"/>
  <c r="AJ165" i="19"/>
  <c r="Y161" i="19"/>
  <c r="AJ135" i="19"/>
  <c r="Y166" i="19"/>
  <c r="AJ161" i="19"/>
  <c r="Y136" i="19"/>
  <c r="AJ160" i="19"/>
  <c r="Y135" i="19"/>
  <c r="Y160" i="19"/>
  <c r="Y155" i="19"/>
  <c r="AJ159" i="19"/>
  <c r="AJ133" i="19"/>
  <c r="Y159" i="19"/>
  <c r="AJ154" i="19"/>
  <c r="AJ158" i="19"/>
  <c r="Y154" i="19"/>
  <c r="Y133" i="19"/>
  <c r="Y158" i="19"/>
  <c r="AJ153" i="19"/>
  <c r="AJ132" i="19"/>
  <c r="Y153" i="19"/>
  <c r="Y132" i="19"/>
  <c r="AJ157" i="19"/>
  <c r="Y157" i="19"/>
  <c r="AJ152" i="19"/>
  <c r="AJ156" i="19"/>
  <c r="Y152" i="19"/>
  <c r="Y131" i="19"/>
  <c r="AJ151" i="19"/>
  <c r="Y156" i="19"/>
  <c r="Y151" i="19"/>
  <c r="Y130" i="19"/>
  <c r="AJ150" i="19"/>
  <c r="Y129" i="19"/>
  <c r="Y150" i="19"/>
  <c r="Y128" i="19"/>
  <c r="AJ149" i="19"/>
  <c r="Y149" i="19"/>
  <c r="AJ127" i="19"/>
  <c r="AJ148" i="19"/>
  <c r="Y148" i="19"/>
  <c r="AJ126" i="19"/>
  <c r="Y126" i="19"/>
  <c r="AJ147" i="19"/>
  <c r="Y147" i="19"/>
  <c r="AJ125" i="19"/>
  <c r="Y125" i="19"/>
  <c r="AJ124" i="19"/>
  <c r="Y124" i="19"/>
  <c r="Y123" i="19"/>
  <c r="AJ122" i="19"/>
  <c r="AU128" i="19"/>
  <c r="AU145" i="19"/>
  <c r="BF149" i="19"/>
  <c r="AU149" i="19"/>
  <c r="BF144" i="19"/>
  <c r="AU144" i="19"/>
  <c r="BF148" i="19"/>
  <c r="AU127" i="19"/>
  <c r="AU148" i="19"/>
  <c r="BF126" i="19"/>
  <c r="AU143" i="19"/>
  <c r="AU126" i="19"/>
  <c r="BF147" i="19"/>
  <c r="BF142" i="19"/>
  <c r="BF125" i="19"/>
  <c r="AU147" i="19"/>
  <c r="AU142" i="19"/>
  <c r="AU125" i="19"/>
  <c r="AU156" i="19"/>
  <c r="BF151" i="19"/>
  <c r="BF141" i="19"/>
  <c r="BF124" i="19"/>
  <c r="AU141" i="19"/>
  <c r="AU124" i="19"/>
  <c r="BF140" i="19"/>
  <c r="AU140" i="19"/>
  <c r="AU123" i="19"/>
  <c r="BF139" i="19"/>
  <c r="BF122" i="19"/>
  <c r="AU139" i="19"/>
  <c r="AU122" i="19"/>
  <c r="BF121" i="19"/>
  <c r="BF138" i="19"/>
  <c r="AU138" i="19"/>
  <c r="AU121" i="19"/>
  <c r="BF120" i="19"/>
  <c r="AU119" i="19"/>
  <c r="BF118" i="19"/>
  <c r="BF117" i="19"/>
  <c r="AU120" i="19"/>
  <c r="AU117" i="19"/>
  <c r="BF116" i="19"/>
  <c r="AU116" i="19"/>
  <c r="AU115" i="19"/>
  <c r="BF114" i="19"/>
  <c r="BF113" i="19"/>
  <c r="AU113" i="19"/>
  <c r="BF111" i="19"/>
  <c r="AU111" i="19"/>
  <c r="Y119" i="19"/>
  <c r="AJ121" i="19"/>
  <c r="AJ118" i="19"/>
  <c r="AJ117" i="19"/>
  <c r="Y117" i="19"/>
  <c r="AJ129" i="19"/>
  <c r="Y116" i="19"/>
  <c r="AJ115" i="19"/>
  <c r="Y115" i="19"/>
  <c r="AJ114" i="19"/>
  <c r="AJ113" i="19"/>
  <c r="Y113" i="19"/>
  <c r="AJ112" i="19"/>
  <c r="Y112" i="19"/>
  <c r="AJ111" i="19"/>
  <c r="Y111" i="19"/>
  <c r="AJ140" i="19"/>
  <c r="Y138" i="19"/>
  <c r="Y134" i="19"/>
  <c r="AJ123" i="19"/>
  <c r="BF115" i="19"/>
  <c r="AU118" i="19"/>
  <c r="AU114" i="19"/>
  <c r="AM165" i="13" l="1"/>
  <c r="AM126" i="13"/>
  <c r="AM120" i="13"/>
  <c r="X120" i="13" l="1"/>
  <c r="AM111" i="13" l="1"/>
  <c r="AM97" i="13"/>
  <c r="AM77" i="13"/>
  <c r="AM71" i="13"/>
  <c r="AM60" i="13"/>
  <c r="AM49" i="13"/>
  <c r="AM48" i="13"/>
  <c r="AM47" i="13"/>
  <c r="AM50" i="13"/>
  <c r="X29" i="13"/>
  <c r="AM22" i="13" l="1"/>
  <c r="AB41" i="12" l="1"/>
  <c r="AC41" i="12"/>
  <c r="AD41" i="12"/>
  <c r="AE41" i="12"/>
  <c r="AF41" i="12"/>
  <c r="AG41" i="12"/>
  <c r="AH41" i="12"/>
  <c r="AI41" i="12"/>
  <c r="AJ41" i="12"/>
  <c r="AA41" i="12"/>
  <c r="AA35" i="12"/>
  <c r="AB35" i="12"/>
  <c r="AC35" i="12"/>
  <c r="AD35" i="12"/>
  <c r="AE35" i="12"/>
  <c r="AF35" i="12"/>
  <c r="AG35" i="12"/>
  <c r="AH35" i="12"/>
  <c r="AI35" i="12"/>
  <c r="AJ35" i="12"/>
  <c r="AA36" i="12"/>
  <c r="AB36" i="12"/>
  <c r="AC36" i="12"/>
  <c r="AD36" i="12"/>
  <c r="AE36" i="12"/>
  <c r="AF36" i="12"/>
  <c r="AG36" i="12"/>
  <c r="AH36" i="12"/>
  <c r="AI36" i="12"/>
  <c r="AJ36" i="12"/>
  <c r="AA37" i="12"/>
  <c r="AB37" i="12"/>
  <c r="AC37" i="12"/>
  <c r="AD37" i="12"/>
  <c r="AE37" i="12"/>
  <c r="AF37" i="12"/>
  <c r="AG37" i="12"/>
  <c r="AH37" i="12"/>
  <c r="AI37" i="12"/>
  <c r="AJ37" i="12"/>
  <c r="AA38" i="12"/>
  <c r="AB38" i="12"/>
  <c r="AC38" i="12"/>
  <c r="AD38" i="12"/>
  <c r="AE38" i="12"/>
  <c r="AF38" i="12"/>
  <c r="AG38" i="12"/>
  <c r="AH38" i="12"/>
  <c r="AI38" i="12"/>
  <c r="AJ38" i="12"/>
  <c r="AA39" i="12"/>
  <c r="AB39" i="12"/>
  <c r="AC39" i="12"/>
  <c r="AD39" i="12"/>
  <c r="AE39" i="12"/>
  <c r="AF39" i="12"/>
  <c r="AG39" i="12"/>
  <c r="AH39" i="12"/>
  <c r="AI39" i="12"/>
  <c r="AJ39" i="12"/>
  <c r="AB34" i="12"/>
  <c r="AC34" i="12"/>
  <c r="AD34" i="12"/>
  <c r="AE34" i="12"/>
  <c r="AF34" i="12"/>
  <c r="AG34" i="12"/>
  <c r="AH34" i="12"/>
  <c r="AI34" i="12"/>
  <c r="AJ34" i="12"/>
  <c r="AA34" i="12"/>
  <c r="AB19" i="12"/>
  <c r="AC19" i="12"/>
  <c r="AD19" i="12"/>
  <c r="AE19" i="12"/>
  <c r="AF19" i="12"/>
  <c r="AG19" i="12"/>
  <c r="AH19" i="12"/>
  <c r="AI19" i="12"/>
  <c r="AJ19" i="12"/>
  <c r="AA19" i="12"/>
  <c r="AA13" i="12"/>
  <c r="AB13" i="12"/>
  <c r="AC13" i="12"/>
  <c r="AD13" i="12"/>
  <c r="AE13" i="12"/>
  <c r="AF13" i="12"/>
  <c r="AG13" i="12"/>
  <c r="AH13" i="12"/>
  <c r="AI13" i="12"/>
  <c r="AJ13" i="12"/>
  <c r="AA14" i="12"/>
  <c r="AB14" i="12"/>
  <c r="AC14" i="12"/>
  <c r="AD14" i="12"/>
  <c r="AE14" i="12"/>
  <c r="AF14" i="12"/>
  <c r="AG14" i="12"/>
  <c r="AH14" i="12"/>
  <c r="AI14" i="12"/>
  <c r="AJ14" i="12"/>
  <c r="AA15" i="12"/>
  <c r="AB15" i="12"/>
  <c r="AC15" i="12"/>
  <c r="AD15" i="12"/>
  <c r="AE15" i="12"/>
  <c r="AF15" i="12"/>
  <c r="AG15" i="12"/>
  <c r="AH15" i="12"/>
  <c r="AI15" i="12"/>
  <c r="AJ15" i="12"/>
  <c r="AA16" i="12"/>
  <c r="AB16" i="12"/>
  <c r="AC16" i="12"/>
  <c r="AD16" i="12"/>
  <c r="AE16" i="12"/>
  <c r="AF16" i="12"/>
  <c r="AG16" i="12"/>
  <c r="AH16" i="12"/>
  <c r="AI16" i="12"/>
  <c r="AJ16" i="12"/>
  <c r="AA17" i="12"/>
  <c r="AB17" i="12"/>
  <c r="AC17" i="12"/>
  <c r="AD17" i="12"/>
  <c r="AE17" i="12"/>
  <c r="AF17" i="12"/>
  <c r="AG17" i="12"/>
  <c r="AH17" i="12"/>
  <c r="AI17" i="12"/>
  <c r="AJ17" i="12"/>
  <c r="AB12" i="12"/>
  <c r="AC12" i="12"/>
  <c r="AD12" i="12"/>
  <c r="AE12" i="12"/>
  <c r="AF12" i="12"/>
  <c r="AG12" i="12"/>
  <c r="AH12" i="12"/>
  <c r="AI12" i="12"/>
  <c r="AJ12" i="12"/>
  <c r="AA12" i="12"/>
  <c r="AK41" i="12" l="1"/>
  <c r="AV41" i="12" s="1"/>
  <c r="AG40" i="12"/>
  <c r="AC40" i="12"/>
  <c r="AA40" i="12"/>
  <c r="AK12" i="12"/>
  <c r="AS12" i="12" s="1"/>
  <c r="AI40" i="12"/>
  <c r="AG18" i="12"/>
  <c r="AK14" i="12"/>
  <c r="AP14" i="12" s="1"/>
  <c r="AC18" i="12"/>
  <c r="AK15" i="12"/>
  <c r="AV15" i="12" s="1"/>
  <c r="AK39" i="12"/>
  <c r="AU39" i="12" s="1"/>
  <c r="AP41" i="12"/>
  <c r="AS41" i="12"/>
  <c r="AR41" i="12"/>
  <c r="AN41" i="12"/>
  <c r="AJ18" i="12"/>
  <c r="AH18" i="12"/>
  <c r="AM41" i="12"/>
  <c r="AK34" i="12"/>
  <c r="AN34" i="12" s="1"/>
  <c r="AA18" i="12"/>
  <c r="AK16" i="12"/>
  <c r="AT16" i="12" s="1"/>
  <c r="AI18" i="12"/>
  <c r="AE18" i="12"/>
  <c r="AF18" i="12"/>
  <c r="AD18" i="12"/>
  <c r="AQ41" i="12"/>
  <c r="AK35" i="12"/>
  <c r="AT35" i="12" s="1"/>
  <c r="AE40" i="12"/>
  <c r="AK17" i="12"/>
  <c r="AV17" i="12" s="1"/>
  <c r="AK13" i="12"/>
  <c r="AV13" i="12" s="1"/>
  <c r="AK19" i="12"/>
  <c r="AR19" i="12" s="1"/>
  <c r="AK38" i="12"/>
  <c r="AS38" i="12" s="1"/>
  <c r="AK37" i="12"/>
  <c r="AV37" i="12" s="1"/>
  <c r="AJ40" i="12"/>
  <c r="AF40" i="12"/>
  <c r="AB40" i="12"/>
  <c r="AH40" i="12"/>
  <c r="AD40" i="12"/>
  <c r="AB18" i="12"/>
  <c r="AK36" i="12"/>
  <c r="AN36" i="12" s="1"/>
  <c r="AL41" i="12" l="1"/>
  <c r="AT41" i="12"/>
  <c r="AU41" i="12"/>
  <c r="AO41" i="12"/>
  <c r="AO39" i="12"/>
  <c r="AL39" i="12"/>
  <c r="AV39" i="12"/>
  <c r="AP39" i="12"/>
  <c r="AM39" i="12"/>
  <c r="AN39" i="12"/>
  <c r="AS39" i="12"/>
  <c r="AT39" i="12"/>
  <c r="AR39" i="12"/>
  <c r="AQ39" i="12"/>
  <c r="AT14" i="12"/>
  <c r="AS14" i="12"/>
  <c r="AO14" i="12"/>
  <c r="AM13" i="12"/>
  <c r="AN12" i="12"/>
  <c r="AT12" i="12"/>
  <c r="AP12" i="12"/>
  <c r="AQ12" i="12"/>
  <c r="AO12" i="12"/>
  <c r="AL12" i="12"/>
  <c r="AR12" i="12"/>
  <c r="AU12" i="12"/>
  <c r="AQ15" i="12"/>
  <c r="AO15" i="12"/>
  <c r="AV12" i="12"/>
  <c r="AM12" i="12"/>
  <c r="AM14" i="12"/>
  <c r="AV14" i="12"/>
  <c r="AK40" i="12"/>
  <c r="AQ40" i="12" s="1"/>
  <c r="AL14" i="12"/>
  <c r="AQ14" i="12"/>
  <c r="AO37" i="12"/>
  <c r="AN14" i="12"/>
  <c r="AU14" i="12"/>
  <c r="AR14" i="12"/>
  <c r="AM15" i="12"/>
  <c r="AL15" i="12"/>
  <c r="AS15" i="12"/>
  <c r="AU15" i="12"/>
  <c r="AP15" i="12"/>
  <c r="AR15" i="12"/>
  <c r="AL16" i="12"/>
  <c r="AT15" i="12"/>
  <c r="AN15" i="12"/>
  <c r="AL13" i="12"/>
  <c r="AU17" i="12"/>
  <c r="AO16" i="12"/>
  <c r="AP34" i="12"/>
  <c r="AQ36" i="12"/>
  <c r="AP13" i="12"/>
  <c r="AO17" i="12"/>
  <c r="AN19" i="12"/>
  <c r="AU36" i="12"/>
  <c r="AM17" i="12"/>
  <c r="AN37" i="12"/>
  <c r="AQ34" i="12"/>
  <c r="AP17" i="12"/>
  <c r="AM37" i="12"/>
  <c r="AQ16" i="12"/>
  <c r="AU35" i="12"/>
  <c r="AS17" i="12"/>
  <c r="AR37" i="12"/>
  <c r="AU34" i="12"/>
  <c r="AT17" i="12"/>
  <c r="AP19" i="12"/>
  <c r="AP37" i="12"/>
  <c r="AU37" i="12"/>
  <c r="AN16" i="12"/>
  <c r="AR16" i="12"/>
  <c r="AV16" i="12"/>
  <c r="AU38" i="12"/>
  <c r="AT19" i="12"/>
  <c r="AQ17" i="12"/>
  <c r="AO36" i="12"/>
  <c r="AT37" i="12"/>
  <c r="AN13" i="12"/>
  <c r="AN17" i="12"/>
  <c r="AO13" i="12"/>
  <c r="AN38" i="12"/>
  <c r="AV38" i="12"/>
  <c r="AR38" i="12"/>
  <c r="AQ38" i="12"/>
  <c r="AK18" i="12"/>
  <c r="AL18" i="12" s="1"/>
  <c r="AO35" i="12"/>
  <c r="AV35" i="12"/>
  <c r="AS35" i="12"/>
  <c r="AL36" i="12"/>
  <c r="AV36" i="12"/>
  <c r="AT36" i="12"/>
  <c r="AP36" i="12"/>
  <c r="AN35" i="12"/>
  <c r="AL38" i="12"/>
  <c r="AO19" i="12"/>
  <c r="AT13" i="12"/>
  <c r="AS37" i="12"/>
  <c r="AQ13" i="12"/>
  <c r="AQ37" i="12"/>
  <c r="AL35" i="12"/>
  <c r="AR36" i="12"/>
  <c r="AR13" i="12"/>
  <c r="AR17" i="12"/>
  <c r="AQ35" i="12"/>
  <c r="AM16" i="12"/>
  <c r="AT38" i="12"/>
  <c r="AV19" i="12"/>
  <c r="AM19" i="12"/>
  <c r="AQ19" i="12"/>
  <c r="AU19" i="12"/>
  <c r="AM36" i="12"/>
  <c r="AS13" i="12"/>
  <c r="AO34" i="12"/>
  <c r="AL34" i="12"/>
  <c r="AV34" i="12"/>
  <c r="AS34" i="12"/>
  <c r="AR35" i="12"/>
  <c r="AP38" i="12"/>
  <c r="AM34" i="12"/>
  <c r="AS19" i="12"/>
  <c r="AL17" i="12"/>
  <c r="AS16" i="12"/>
  <c r="AM35" i="12"/>
  <c r="AM38" i="12"/>
  <c r="AR34" i="12"/>
  <c r="AU13" i="12"/>
  <c r="AO38" i="12"/>
  <c r="AL19" i="12"/>
  <c r="AP35" i="12"/>
  <c r="AL37" i="12"/>
  <c r="AP16" i="12"/>
  <c r="AS36" i="12"/>
  <c r="AT34" i="12"/>
  <c r="AU16" i="12"/>
  <c r="Q19" i="14"/>
  <c r="Q18" i="14"/>
  <c r="Q13" i="14"/>
  <c r="Q14" i="14"/>
  <c r="Q15" i="14"/>
  <c r="Q16" i="14"/>
  <c r="Q17" i="14"/>
  <c r="Q12" i="14"/>
  <c r="Q4" i="14" s="1"/>
  <c r="AP18" i="12" l="1"/>
  <c r="AM18" i="12"/>
  <c r="AS18" i="12"/>
  <c r="AQ18" i="12"/>
  <c r="AR40" i="12"/>
  <c r="AU40" i="12"/>
  <c r="AM40" i="12"/>
  <c r="AL40" i="12"/>
  <c r="AP40" i="12"/>
  <c r="AT40" i="12"/>
  <c r="T42" i="12" s="1"/>
  <c r="AS40" i="12"/>
  <c r="T41" i="12" s="1"/>
  <c r="AO40" i="12"/>
  <c r="T37" i="12" s="1"/>
  <c r="AV40" i="12"/>
  <c r="AN40" i="12"/>
  <c r="T33" i="12"/>
  <c r="O33" i="12"/>
  <c r="T11" i="12"/>
  <c r="O11" i="12"/>
  <c r="AO18" i="12"/>
  <c r="T15" i="12" s="1"/>
  <c r="AU18" i="12"/>
  <c r="T21" i="12" s="1"/>
  <c r="AT18" i="12"/>
  <c r="T20" i="12" s="1"/>
  <c r="AV18" i="12"/>
  <c r="AN18" i="12"/>
  <c r="T14" i="12" s="1"/>
  <c r="AR18" i="12"/>
  <c r="T18" i="12" s="1"/>
  <c r="O12" i="12"/>
  <c r="O16" i="12"/>
  <c r="O20" i="12"/>
  <c r="O14" i="12"/>
  <c r="O19" i="12"/>
  <c r="O13" i="12"/>
  <c r="O17" i="12"/>
  <c r="O21" i="12"/>
  <c r="O18" i="12"/>
  <c r="O15" i="12"/>
  <c r="S32" i="12"/>
  <c r="T43" i="12"/>
  <c r="T39" i="12"/>
  <c r="T35" i="12"/>
  <c r="O41" i="12"/>
  <c r="O37" i="12"/>
  <c r="T17" i="12"/>
  <c r="T13" i="12"/>
  <c r="T36" i="12"/>
  <c r="T38" i="12"/>
  <c r="T34" i="12"/>
  <c r="O40" i="12"/>
  <c r="O36" i="12"/>
  <c r="T16" i="12"/>
  <c r="T12" i="12"/>
  <c r="O42" i="12"/>
  <c r="O43" i="12"/>
  <c r="O39" i="12"/>
  <c r="O35" i="12"/>
  <c r="T19" i="12"/>
  <c r="T40" i="12"/>
  <c r="O38" i="12"/>
  <c r="O34" i="12"/>
  <c r="N10" i="12"/>
  <c r="S10" i="12"/>
  <c r="N32" i="12"/>
  <c r="AL110" i="19"/>
  <c r="AM110" i="19"/>
  <c r="AN110" i="19"/>
  <c r="AO110" i="19"/>
  <c r="AP110" i="19"/>
  <c r="AQ110" i="19"/>
  <c r="AR110" i="19"/>
  <c r="AS110" i="19"/>
  <c r="AT110" i="19"/>
  <c r="AK110" i="19"/>
  <c r="AW109" i="19"/>
  <c r="AX109" i="19"/>
  <c r="AY109" i="19"/>
  <c r="AZ109" i="19"/>
  <c r="BA109" i="19"/>
  <c r="BB109" i="19"/>
  <c r="BC109" i="19"/>
  <c r="BD109" i="19"/>
  <c r="BE109" i="19"/>
  <c r="AV109" i="19"/>
  <c r="AL109" i="19"/>
  <c r="AM109" i="19"/>
  <c r="AN109" i="19"/>
  <c r="AO109" i="19"/>
  <c r="AP109" i="19"/>
  <c r="AQ109" i="19"/>
  <c r="AR109" i="19"/>
  <c r="AS109" i="19"/>
  <c r="AT109" i="19"/>
  <c r="AK109" i="19"/>
  <c r="AW108" i="19"/>
  <c r="AX108" i="19"/>
  <c r="AY108" i="19"/>
  <c r="AZ108" i="19"/>
  <c r="BA108" i="19"/>
  <c r="BB108" i="19"/>
  <c r="BC108" i="19"/>
  <c r="BD108" i="19"/>
  <c r="BE108" i="19"/>
  <c r="AV108" i="19"/>
  <c r="AL108" i="19"/>
  <c r="AM108" i="19"/>
  <c r="AN108" i="19"/>
  <c r="AO108" i="19"/>
  <c r="AP108" i="19"/>
  <c r="AQ108" i="19"/>
  <c r="AR108" i="19"/>
  <c r="AS108" i="19"/>
  <c r="AT108" i="19"/>
  <c r="AK108" i="19"/>
  <c r="AW107" i="19"/>
  <c r="AX107" i="19"/>
  <c r="AY107" i="19"/>
  <c r="AZ107" i="19"/>
  <c r="BA107" i="19"/>
  <c r="BB107" i="19"/>
  <c r="BC107" i="19"/>
  <c r="BD107" i="19"/>
  <c r="BE107" i="19"/>
  <c r="AV107" i="19"/>
  <c r="AL107" i="19"/>
  <c r="AM107" i="19"/>
  <c r="AN107" i="19"/>
  <c r="AO107" i="19"/>
  <c r="AP107" i="19"/>
  <c r="AQ107" i="19"/>
  <c r="AR107" i="19"/>
  <c r="AS107" i="19"/>
  <c r="AT107" i="19"/>
  <c r="AK107" i="19"/>
  <c r="AW106" i="19"/>
  <c r="AX106" i="19"/>
  <c r="AY106" i="19"/>
  <c r="AZ106" i="19"/>
  <c r="BA106" i="19"/>
  <c r="BB106" i="19"/>
  <c r="BC106" i="19"/>
  <c r="BD106" i="19"/>
  <c r="BE106" i="19"/>
  <c r="AV106" i="19"/>
  <c r="AL106" i="19"/>
  <c r="AM106" i="19"/>
  <c r="AN106" i="19"/>
  <c r="AO106" i="19"/>
  <c r="AP106" i="19"/>
  <c r="AQ106" i="19"/>
  <c r="AR106" i="19"/>
  <c r="AS106" i="19"/>
  <c r="AT106" i="19"/>
  <c r="AK106" i="19"/>
  <c r="AW105" i="19"/>
  <c r="AX105" i="19"/>
  <c r="AY105" i="19"/>
  <c r="AZ105" i="19"/>
  <c r="BA105" i="19"/>
  <c r="BB105" i="19"/>
  <c r="BC105" i="19"/>
  <c r="BD105" i="19"/>
  <c r="BE105" i="19"/>
  <c r="AV105" i="19"/>
  <c r="AL105" i="19"/>
  <c r="AM105" i="19"/>
  <c r="AN105" i="19"/>
  <c r="AO105" i="19"/>
  <c r="AP105" i="19"/>
  <c r="AQ105" i="19"/>
  <c r="AR105" i="19"/>
  <c r="AS105" i="19"/>
  <c r="AT105" i="19"/>
  <c r="AK105" i="19"/>
  <c r="AW104" i="19"/>
  <c r="AX104" i="19"/>
  <c r="AY104" i="19"/>
  <c r="AZ104" i="19"/>
  <c r="BA104" i="19"/>
  <c r="BB104" i="19"/>
  <c r="BC104" i="19"/>
  <c r="BD104" i="19"/>
  <c r="BE104" i="19"/>
  <c r="AV104" i="19"/>
  <c r="AL104" i="19"/>
  <c r="AM104" i="19"/>
  <c r="AN104" i="19"/>
  <c r="AO104" i="19"/>
  <c r="AP104" i="19"/>
  <c r="AQ104" i="19"/>
  <c r="AR104" i="19"/>
  <c r="AS104" i="19"/>
  <c r="AT104" i="19"/>
  <c r="AK104" i="19"/>
  <c r="AW103" i="19"/>
  <c r="AX103" i="19"/>
  <c r="AY103" i="19"/>
  <c r="AZ103" i="19"/>
  <c r="BA103" i="19"/>
  <c r="BB103" i="19"/>
  <c r="BC103" i="19"/>
  <c r="BD103" i="19"/>
  <c r="BE103" i="19"/>
  <c r="AV103" i="19"/>
  <c r="AL103" i="19"/>
  <c r="AM103" i="19"/>
  <c r="AN103" i="19"/>
  <c r="AO103" i="19"/>
  <c r="AP103" i="19"/>
  <c r="AQ103" i="19"/>
  <c r="AR103" i="19"/>
  <c r="AS103" i="19"/>
  <c r="AT103" i="19"/>
  <c r="AK103" i="19"/>
  <c r="AW102" i="19"/>
  <c r="AX102" i="19"/>
  <c r="AY102" i="19"/>
  <c r="AZ102" i="19"/>
  <c r="BA102" i="19"/>
  <c r="BB102" i="19"/>
  <c r="BC102" i="19"/>
  <c r="BD102" i="19"/>
  <c r="BE102" i="19"/>
  <c r="AV102" i="19"/>
  <c r="AL102" i="19"/>
  <c r="AM102" i="19"/>
  <c r="AN102" i="19"/>
  <c r="AO102" i="19"/>
  <c r="AP102" i="19"/>
  <c r="AQ102" i="19"/>
  <c r="AR102" i="19"/>
  <c r="AS102" i="19"/>
  <c r="AT102" i="19"/>
  <c r="AK102" i="19"/>
  <c r="AL101" i="19"/>
  <c r="AM101" i="19"/>
  <c r="AN101" i="19"/>
  <c r="AO101" i="19"/>
  <c r="AP101" i="19"/>
  <c r="AQ101" i="19"/>
  <c r="AR101" i="19"/>
  <c r="AS101" i="19"/>
  <c r="AT101" i="19"/>
  <c r="AK101" i="19"/>
  <c r="AW100" i="19"/>
  <c r="AX100" i="19"/>
  <c r="AY100" i="19"/>
  <c r="AZ100" i="19"/>
  <c r="BA100" i="19"/>
  <c r="BB100" i="19"/>
  <c r="BC100" i="19"/>
  <c r="BD100" i="19"/>
  <c r="BE100" i="19"/>
  <c r="AV100" i="19"/>
  <c r="AL100" i="19"/>
  <c r="AM100" i="19"/>
  <c r="AN100" i="19"/>
  <c r="AO100" i="19"/>
  <c r="AP100" i="19"/>
  <c r="AQ100" i="19"/>
  <c r="AR100" i="19"/>
  <c r="AS100" i="19"/>
  <c r="AT100" i="19"/>
  <c r="AK100" i="19"/>
  <c r="AW99" i="19"/>
  <c r="AX99" i="19"/>
  <c r="AY99" i="19"/>
  <c r="AZ99" i="19"/>
  <c r="BA99" i="19"/>
  <c r="BB99" i="19"/>
  <c r="BC99" i="19"/>
  <c r="BD99" i="19"/>
  <c r="BE99" i="19"/>
  <c r="AV99" i="19"/>
  <c r="AL99" i="19"/>
  <c r="AM99" i="19"/>
  <c r="AN99" i="19"/>
  <c r="AO99" i="19"/>
  <c r="AP99" i="19"/>
  <c r="AQ99" i="19"/>
  <c r="AR99" i="19"/>
  <c r="AS99" i="19"/>
  <c r="AT99" i="19"/>
  <c r="AK99" i="19"/>
  <c r="AW98" i="19"/>
  <c r="AX98" i="19"/>
  <c r="AY98" i="19"/>
  <c r="AZ98" i="19"/>
  <c r="BA98" i="19"/>
  <c r="BB98" i="19"/>
  <c r="BC98" i="19"/>
  <c r="BD98" i="19"/>
  <c r="BE98" i="19"/>
  <c r="AV98" i="19"/>
  <c r="AL98" i="19"/>
  <c r="AM98" i="19"/>
  <c r="AN98" i="19"/>
  <c r="AO98" i="19"/>
  <c r="AP98" i="19"/>
  <c r="AQ98" i="19"/>
  <c r="AR98" i="19"/>
  <c r="AS98" i="19"/>
  <c r="AT98" i="19"/>
  <c r="AK98" i="19"/>
  <c r="AW97" i="19"/>
  <c r="AX97" i="19"/>
  <c r="AY97" i="19"/>
  <c r="AZ97" i="19"/>
  <c r="BA97" i="19"/>
  <c r="BB97" i="19"/>
  <c r="BC97" i="19"/>
  <c r="BD97" i="19"/>
  <c r="BE97" i="19"/>
  <c r="AV97" i="19"/>
  <c r="AL97" i="19"/>
  <c r="AM97" i="19"/>
  <c r="AN97" i="19"/>
  <c r="AO97" i="19"/>
  <c r="AP97" i="19"/>
  <c r="AQ97" i="19"/>
  <c r="AR97" i="19"/>
  <c r="AS97" i="19"/>
  <c r="AT97" i="19"/>
  <c r="AK97" i="19"/>
  <c r="AW96" i="19"/>
  <c r="AX96" i="19"/>
  <c r="AY96" i="19"/>
  <c r="AZ96" i="19"/>
  <c r="BA96" i="19"/>
  <c r="BB96" i="19"/>
  <c r="BC96" i="19"/>
  <c r="BD96" i="19"/>
  <c r="BE96" i="19"/>
  <c r="AV96" i="19"/>
  <c r="AL96" i="19"/>
  <c r="AM96" i="19"/>
  <c r="AN96" i="19"/>
  <c r="AO96" i="19"/>
  <c r="AP96" i="19"/>
  <c r="AQ96" i="19"/>
  <c r="AR96" i="19"/>
  <c r="AS96" i="19"/>
  <c r="AT96" i="19"/>
  <c r="AK96" i="19"/>
  <c r="AW95" i="19"/>
  <c r="AX95" i="19"/>
  <c r="AY95" i="19"/>
  <c r="AZ95" i="19"/>
  <c r="BA95" i="19"/>
  <c r="BB95" i="19"/>
  <c r="BC95" i="19"/>
  <c r="BD95" i="19"/>
  <c r="BE95" i="19"/>
  <c r="AV95" i="19"/>
  <c r="AL95" i="19"/>
  <c r="AM95" i="19"/>
  <c r="AN95" i="19"/>
  <c r="AO95" i="19"/>
  <c r="AP95" i="19"/>
  <c r="AQ95" i="19"/>
  <c r="AR95" i="19"/>
  <c r="AS95" i="19"/>
  <c r="AT95" i="19"/>
  <c r="AK95" i="19"/>
  <c r="AW94" i="19"/>
  <c r="AX94" i="19"/>
  <c r="AY94" i="19"/>
  <c r="AZ94" i="19"/>
  <c r="BA94" i="19"/>
  <c r="BB94" i="19"/>
  <c r="BC94" i="19"/>
  <c r="BD94" i="19"/>
  <c r="BE94" i="19"/>
  <c r="AV94" i="19"/>
  <c r="AL94" i="19"/>
  <c r="AM94" i="19"/>
  <c r="AN94" i="19"/>
  <c r="AO94" i="19"/>
  <c r="AP94" i="19"/>
  <c r="AQ94" i="19"/>
  <c r="AR94" i="19"/>
  <c r="AS94" i="19"/>
  <c r="AT94" i="19"/>
  <c r="AK94" i="19"/>
  <c r="AW93" i="19"/>
  <c r="AX93" i="19"/>
  <c r="AY93" i="19"/>
  <c r="AZ93" i="19"/>
  <c r="BA93" i="19"/>
  <c r="BB93" i="19"/>
  <c r="BC93" i="19"/>
  <c r="BD93" i="19"/>
  <c r="BE93" i="19"/>
  <c r="AV93" i="19"/>
  <c r="AL93" i="19"/>
  <c r="AM93" i="19"/>
  <c r="AN93" i="19"/>
  <c r="AO93" i="19"/>
  <c r="AP93" i="19"/>
  <c r="AQ93" i="19"/>
  <c r="AR93" i="19"/>
  <c r="AS93" i="19"/>
  <c r="AT93" i="19"/>
  <c r="AK93" i="19"/>
  <c r="AL92" i="19"/>
  <c r="AM92" i="19"/>
  <c r="AN92" i="19"/>
  <c r="AO92" i="19"/>
  <c r="AP92" i="19"/>
  <c r="AQ92" i="19"/>
  <c r="AR92" i="19"/>
  <c r="AS92" i="19"/>
  <c r="AT92" i="19"/>
  <c r="AK92" i="19"/>
  <c r="AW91" i="19"/>
  <c r="AX91" i="19"/>
  <c r="AY91" i="19"/>
  <c r="AZ91" i="19"/>
  <c r="BA91" i="19"/>
  <c r="BB91" i="19"/>
  <c r="BC91" i="19"/>
  <c r="BD91" i="19"/>
  <c r="BE91" i="19"/>
  <c r="AV91" i="19"/>
  <c r="AL91" i="19"/>
  <c r="AM91" i="19"/>
  <c r="AN91" i="19"/>
  <c r="AO91" i="19"/>
  <c r="AP91" i="19"/>
  <c r="AQ91" i="19"/>
  <c r="AR91" i="19"/>
  <c r="AS91" i="19"/>
  <c r="AT91" i="19"/>
  <c r="AK91" i="19"/>
  <c r="AW90" i="19"/>
  <c r="AX90" i="19"/>
  <c r="AY90" i="19"/>
  <c r="AZ90" i="19"/>
  <c r="BA90" i="19"/>
  <c r="BB90" i="19"/>
  <c r="BC90" i="19"/>
  <c r="BD90" i="19"/>
  <c r="BE90" i="19"/>
  <c r="AV90" i="19"/>
  <c r="AL90" i="19"/>
  <c r="AM90" i="19"/>
  <c r="AN90" i="19"/>
  <c r="AO90" i="19"/>
  <c r="AP90" i="19"/>
  <c r="AQ90" i="19"/>
  <c r="AR90" i="19"/>
  <c r="AS90" i="19"/>
  <c r="AT90" i="19"/>
  <c r="AK90" i="19"/>
  <c r="AW89" i="19"/>
  <c r="AX89" i="19"/>
  <c r="AY89" i="19"/>
  <c r="AZ89" i="19"/>
  <c r="BA89" i="19"/>
  <c r="BB89" i="19"/>
  <c r="BC89" i="19"/>
  <c r="BD89" i="19"/>
  <c r="BE89" i="19"/>
  <c r="AV89" i="19"/>
  <c r="AL89" i="19"/>
  <c r="AM89" i="19"/>
  <c r="AN89" i="19"/>
  <c r="AO89" i="19"/>
  <c r="AP89" i="19"/>
  <c r="AQ89" i="19"/>
  <c r="AR89" i="19"/>
  <c r="AS89" i="19"/>
  <c r="AT89" i="19"/>
  <c r="AK89" i="19"/>
  <c r="AW88" i="19"/>
  <c r="AX88" i="19"/>
  <c r="AY88" i="19"/>
  <c r="AZ88" i="19"/>
  <c r="BA88" i="19"/>
  <c r="BB88" i="19"/>
  <c r="BC88" i="19"/>
  <c r="BD88" i="19"/>
  <c r="BE88" i="19"/>
  <c r="AV88" i="19"/>
  <c r="AL88" i="19"/>
  <c r="AM88" i="19"/>
  <c r="AN88" i="19"/>
  <c r="AO88" i="19"/>
  <c r="AP88" i="19"/>
  <c r="AQ88" i="19"/>
  <c r="AR88" i="19"/>
  <c r="AS88" i="19"/>
  <c r="AT88" i="19"/>
  <c r="AK88" i="19"/>
  <c r="AW87" i="19"/>
  <c r="AX87" i="19"/>
  <c r="AY87" i="19"/>
  <c r="AZ87" i="19"/>
  <c r="BA87" i="19"/>
  <c r="BB87" i="19"/>
  <c r="BC87" i="19"/>
  <c r="BD87" i="19"/>
  <c r="BE87" i="19"/>
  <c r="AV87" i="19"/>
  <c r="AL87" i="19"/>
  <c r="AM87" i="19"/>
  <c r="AN87" i="19"/>
  <c r="AO87" i="19"/>
  <c r="AP87" i="19"/>
  <c r="AQ87" i="19"/>
  <c r="AR87" i="19"/>
  <c r="AS87" i="19"/>
  <c r="AT87" i="19"/>
  <c r="AK87" i="19"/>
  <c r="AW86" i="19"/>
  <c r="AX86" i="19"/>
  <c r="AY86" i="19"/>
  <c r="AZ86" i="19"/>
  <c r="BA86" i="19"/>
  <c r="BB86" i="19"/>
  <c r="BC86" i="19"/>
  <c r="BD86" i="19"/>
  <c r="BE86" i="19"/>
  <c r="AV86" i="19"/>
  <c r="AL86" i="19"/>
  <c r="AM86" i="19"/>
  <c r="AN86" i="19"/>
  <c r="AO86" i="19"/>
  <c r="AP86" i="19"/>
  <c r="AQ86" i="19"/>
  <c r="AR86" i="19"/>
  <c r="AS86" i="19"/>
  <c r="AT86" i="19"/>
  <c r="AK86" i="19"/>
  <c r="AW85" i="19"/>
  <c r="AX85" i="19"/>
  <c r="AY85" i="19"/>
  <c r="AZ85" i="19"/>
  <c r="BA85" i="19"/>
  <c r="BB85" i="19"/>
  <c r="BC85" i="19"/>
  <c r="BD85" i="19"/>
  <c r="BE85" i="19"/>
  <c r="AV85" i="19"/>
  <c r="AL85" i="19"/>
  <c r="AM85" i="19"/>
  <c r="AN85" i="19"/>
  <c r="AO85" i="19"/>
  <c r="AP85" i="19"/>
  <c r="AQ85" i="19"/>
  <c r="AR85" i="19"/>
  <c r="AS85" i="19"/>
  <c r="AT85" i="19"/>
  <c r="AK85" i="19"/>
  <c r="AW84" i="19"/>
  <c r="AX84" i="19"/>
  <c r="AY84" i="19"/>
  <c r="AZ84" i="19"/>
  <c r="BA84" i="19"/>
  <c r="BB84" i="19"/>
  <c r="BC84" i="19"/>
  <c r="BD84" i="19"/>
  <c r="BE84" i="19"/>
  <c r="AV84" i="19"/>
  <c r="AL84" i="19"/>
  <c r="AM84" i="19"/>
  <c r="AN84" i="19"/>
  <c r="AO84" i="19"/>
  <c r="AP84" i="19"/>
  <c r="AQ84" i="19"/>
  <c r="AR84" i="19"/>
  <c r="AS84" i="19"/>
  <c r="AT84" i="19"/>
  <c r="AK84" i="19"/>
  <c r="AL83" i="19"/>
  <c r="AM83" i="19"/>
  <c r="AN83" i="19"/>
  <c r="AO83" i="19"/>
  <c r="AP83" i="19"/>
  <c r="AQ83" i="19"/>
  <c r="AR83" i="19"/>
  <c r="AS83" i="19"/>
  <c r="AT83" i="19"/>
  <c r="AK83" i="19"/>
  <c r="AW82" i="19"/>
  <c r="AX82" i="19"/>
  <c r="AY82" i="19"/>
  <c r="AZ82" i="19"/>
  <c r="BA82" i="19"/>
  <c r="BB82" i="19"/>
  <c r="BC82" i="19"/>
  <c r="BD82" i="19"/>
  <c r="BE82" i="19"/>
  <c r="AV82" i="19"/>
  <c r="AL82" i="19"/>
  <c r="AM82" i="19"/>
  <c r="AN82" i="19"/>
  <c r="AO82" i="19"/>
  <c r="AP82" i="19"/>
  <c r="AQ82" i="19"/>
  <c r="AR82" i="19"/>
  <c r="AS82" i="19"/>
  <c r="AT82" i="19"/>
  <c r="AK82" i="19"/>
  <c r="AW81" i="19"/>
  <c r="AX81" i="19"/>
  <c r="AY81" i="19"/>
  <c r="AZ81" i="19"/>
  <c r="BA81" i="19"/>
  <c r="BB81" i="19"/>
  <c r="BC81" i="19"/>
  <c r="BD81" i="19"/>
  <c r="BE81" i="19"/>
  <c r="AV81" i="19"/>
  <c r="AL81" i="19"/>
  <c r="AM81" i="19"/>
  <c r="AN81" i="19"/>
  <c r="AO81" i="19"/>
  <c r="AP81" i="19"/>
  <c r="AQ81" i="19"/>
  <c r="AR81" i="19"/>
  <c r="AS81" i="19"/>
  <c r="AT81" i="19"/>
  <c r="AK81" i="19"/>
  <c r="AW80" i="19"/>
  <c r="AX80" i="19"/>
  <c r="AY80" i="19"/>
  <c r="AZ80" i="19"/>
  <c r="BA80" i="19"/>
  <c r="BB80" i="19"/>
  <c r="BC80" i="19"/>
  <c r="BD80" i="19"/>
  <c r="BE80" i="19"/>
  <c r="AV80" i="19"/>
  <c r="AL80" i="19"/>
  <c r="AM80" i="19"/>
  <c r="AN80" i="19"/>
  <c r="AO80" i="19"/>
  <c r="AP80" i="19"/>
  <c r="AQ80" i="19"/>
  <c r="AR80" i="19"/>
  <c r="AS80" i="19"/>
  <c r="AT80" i="19"/>
  <c r="AK80" i="19"/>
  <c r="AW79" i="19"/>
  <c r="AX79" i="19"/>
  <c r="AY79" i="19"/>
  <c r="AZ79" i="19"/>
  <c r="BA79" i="19"/>
  <c r="BB79" i="19"/>
  <c r="BC79" i="19"/>
  <c r="BD79" i="19"/>
  <c r="BE79" i="19"/>
  <c r="AV79" i="19"/>
  <c r="AL79" i="19"/>
  <c r="AM79" i="19"/>
  <c r="AN79" i="19"/>
  <c r="AO79" i="19"/>
  <c r="AP79" i="19"/>
  <c r="AQ79" i="19"/>
  <c r="AR79" i="19"/>
  <c r="AS79" i="19"/>
  <c r="AT79" i="19"/>
  <c r="AK79" i="19"/>
  <c r="AW78" i="19"/>
  <c r="AX78" i="19"/>
  <c r="AY78" i="19"/>
  <c r="AZ78" i="19"/>
  <c r="BA78" i="19"/>
  <c r="BB78" i="19"/>
  <c r="BC78" i="19"/>
  <c r="BD78" i="19"/>
  <c r="BE78" i="19"/>
  <c r="AV78" i="19"/>
  <c r="AL78" i="19"/>
  <c r="AM78" i="19"/>
  <c r="AN78" i="19"/>
  <c r="AO78" i="19"/>
  <c r="AP78" i="19"/>
  <c r="AQ78" i="19"/>
  <c r="AR78" i="19"/>
  <c r="AS78" i="19"/>
  <c r="AT78" i="19"/>
  <c r="AK78" i="19"/>
  <c r="AW77" i="19"/>
  <c r="AX77" i="19"/>
  <c r="AY77" i="19"/>
  <c r="AZ77" i="19"/>
  <c r="BA77" i="19"/>
  <c r="BB77" i="19"/>
  <c r="BC77" i="19"/>
  <c r="BD77" i="19"/>
  <c r="BE77" i="19"/>
  <c r="AV77" i="19"/>
  <c r="AL77" i="19"/>
  <c r="AM77" i="19"/>
  <c r="AN77" i="19"/>
  <c r="AO77" i="19"/>
  <c r="AP77" i="19"/>
  <c r="AQ77" i="19"/>
  <c r="AR77" i="19"/>
  <c r="AS77" i="19"/>
  <c r="AT77" i="19"/>
  <c r="AK77" i="19"/>
  <c r="AW76" i="19"/>
  <c r="AX76" i="19"/>
  <c r="AY76" i="19"/>
  <c r="AZ76" i="19"/>
  <c r="BA76" i="19"/>
  <c r="BB76" i="19"/>
  <c r="BC76" i="19"/>
  <c r="BD76" i="19"/>
  <c r="BE76" i="19"/>
  <c r="AV76" i="19"/>
  <c r="AL76" i="19"/>
  <c r="AM76" i="19"/>
  <c r="AN76" i="19"/>
  <c r="AO76" i="19"/>
  <c r="AP76" i="19"/>
  <c r="AQ76" i="19"/>
  <c r="AR76" i="19"/>
  <c r="AS76" i="19"/>
  <c r="AT76" i="19"/>
  <c r="AK76" i="19"/>
  <c r="AW75" i="19"/>
  <c r="AX75" i="19"/>
  <c r="AY75" i="19"/>
  <c r="AZ75" i="19"/>
  <c r="BA75" i="19"/>
  <c r="BB75" i="19"/>
  <c r="BC75" i="19"/>
  <c r="BD75" i="19"/>
  <c r="BE75" i="19"/>
  <c r="AV75" i="19"/>
  <c r="AL75" i="19"/>
  <c r="AM75" i="19"/>
  <c r="AN75" i="19"/>
  <c r="AO75" i="19"/>
  <c r="AP75" i="19"/>
  <c r="AQ75" i="19"/>
  <c r="AR75" i="19"/>
  <c r="AS75" i="19"/>
  <c r="AT75" i="19"/>
  <c r="AK75" i="19"/>
  <c r="AL74" i="19"/>
  <c r="AM74" i="19"/>
  <c r="AN74" i="19"/>
  <c r="AO74" i="19"/>
  <c r="AP74" i="19"/>
  <c r="AQ74" i="19"/>
  <c r="AR74" i="19"/>
  <c r="AS74" i="19"/>
  <c r="AT74" i="19"/>
  <c r="AK74" i="19"/>
  <c r="AW73" i="19"/>
  <c r="AX73" i="19"/>
  <c r="AY73" i="19"/>
  <c r="AZ73" i="19"/>
  <c r="BA73" i="19"/>
  <c r="BB73" i="19"/>
  <c r="BC73" i="19"/>
  <c r="BD73" i="19"/>
  <c r="BE73" i="19"/>
  <c r="AV73" i="19"/>
  <c r="AL73" i="19"/>
  <c r="AM73" i="19"/>
  <c r="AN73" i="19"/>
  <c r="AO73" i="19"/>
  <c r="AP73" i="19"/>
  <c r="AQ73" i="19"/>
  <c r="AR73" i="19"/>
  <c r="AS73" i="19"/>
  <c r="AT73" i="19"/>
  <c r="AK73" i="19"/>
  <c r="AW72" i="19"/>
  <c r="AX72" i="19"/>
  <c r="AY72" i="19"/>
  <c r="AZ72" i="19"/>
  <c r="BA72" i="19"/>
  <c r="BB72" i="19"/>
  <c r="BC72" i="19"/>
  <c r="BD72" i="19"/>
  <c r="BE72" i="19"/>
  <c r="AV72" i="19"/>
  <c r="AL72" i="19"/>
  <c r="AM72" i="19"/>
  <c r="AN72" i="19"/>
  <c r="AO72" i="19"/>
  <c r="AP72" i="19"/>
  <c r="AQ72" i="19"/>
  <c r="AR72" i="19"/>
  <c r="AS72" i="19"/>
  <c r="AT72" i="19"/>
  <c r="AK72" i="19"/>
  <c r="AW71" i="19"/>
  <c r="AX71" i="19"/>
  <c r="AY71" i="19"/>
  <c r="AZ71" i="19"/>
  <c r="BA71" i="19"/>
  <c r="BB71" i="19"/>
  <c r="BC71" i="19"/>
  <c r="BD71" i="19"/>
  <c r="BE71" i="19"/>
  <c r="AV71" i="19"/>
  <c r="AL71" i="19"/>
  <c r="AM71" i="19"/>
  <c r="AN71" i="19"/>
  <c r="AO71" i="19"/>
  <c r="AP71" i="19"/>
  <c r="AQ71" i="19"/>
  <c r="AR71" i="19"/>
  <c r="AS71" i="19"/>
  <c r="AT71" i="19"/>
  <c r="AK71" i="19"/>
  <c r="AW70" i="19"/>
  <c r="AX70" i="19"/>
  <c r="AY70" i="19"/>
  <c r="AZ70" i="19"/>
  <c r="BA70" i="19"/>
  <c r="BB70" i="19"/>
  <c r="BC70" i="19"/>
  <c r="BD70" i="19"/>
  <c r="BE70" i="19"/>
  <c r="AV70" i="19"/>
  <c r="AL70" i="19"/>
  <c r="AM70" i="19"/>
  <c r="AN70" i="19"/>
  <c r="AO70" i="19"/>
  <c r="AP70" i="19"/>
  <c r="AQ70" i="19"/>
  <c r="AR70" i="19"/>
  <c r="AS70" i="19"/>
  <c r="AT70" i="19"/>
  <c r="AK70" i="19"/>
  <c r="AW69" i="19"/>
  <c r="AX69" i="19"/>
  <c r="AY69" i="19"/>
  <c r="AZ69" i="19"/>
  <c r="BA69" i="19"/>
  <c r="BB69" i="19"/>
  <c r="BC69" i="19"/>
  <c r="BD69" i="19"/>
  <c r="BE69" i="19"/>
  <c r="AV69" i="19"/>
  <c r="AL69" i="19"/>
  <c r="AM69" i="19"/>
  <c r="AN69" i="19"/>
  <c r="AO69" i="19"/>
  <c r="AP69" i="19"/>
  <c r="AQ69" i="19"/>
  <c r="AR69" i="19"/>
  <c r="AS69" i="19"/>
  <c r="AT69" i="19"/>
  <c r="AK69" i="19"/>
  <c r="AW68" i="19"/>
  <c r="AX68" i="19"/>
  <c r="AY68" i="19"/>
  <c r="AZ68" i="19"/>
  <c r="BA68" i="19"/>
  <c r="BB68" i="19"/>
  <c r="BC68" i="19"/>
  <c r="BD68" i="19"/>
  <c r="BE68" i="19"/>
  <c r="AV68" i="19"/>
  <c r="AL68" i="19"/>
  <c r="AM68" i="19"/>
  <c r="AN68" i="19"/>
  <c r="AO68" i="19"/>
  <c r="AP68" i="19"/>
  <c r="AQ68" i="19"/>
  <c r="AR68" i="19"/>
  <c r="AS68" i="19"/>
  <c r="AT68" i="19"/>
  <c r="AK68" i="19"/>
  <c r="AW67" i="19"/>
  <c r="AX67" i="19"/>
  <c r="AY67" i="19"/>
  <c r="AZ67" i="19"/>
  <c r="BA67" i="19"/>
  <c r="BB67" i="19"/>
  <c r="BC67" i="19"/>
  <c r="BD67" i="19"/>
  <c r="BE67" i="19"/>
  <c r="AV67" i="19"/>
  <c r="AL67" i="19"/>
  <c r="AM67" i="19"/>
  <c r="AN67" i="19"/>
  <c r="AO67" i="19"/>
  <c r="AP67" i="19"/>
  <c r="AQ67" i="19"/>
  <c r="AR67" i="19"/>
  <c r="AS67" i="19"/>
  <c r="AT67" i="19"/>
  <c r="AK67" i="19"/>
  <c r="AW66" i="19"/>
  <c r="AX66" i="19"/>
  <c r="AY66" i="19"/>
  <c r="AZ66" i="19"/>
  <c r="BA66" i="19"/>
  <c r="BB66" i="19"/>
  <c r="BC66" i="19"/>
  <c r="BD66" i="19"/>
  <c r="BE66" i="19"/>
  <c r="AV66" i="19"/>
  <c r="AL66" i="19"/>
  <c r="AM66" i="19"/>
  <c r="AN66" i="19"/>
  <c r="AO66" i="19"/>
  <c r="AP66" i="19"/>
  <c r="AQ66" i="19"/>
  <c r="AR66" i="19"/>
  <c r="AS66" i="19"/>
  <c r="AT66" i="19"/>
  <c r="AK66" i="19"/>
  <c r="AL65" i="19"/>
  <c r="AM65" i="19"/>
  <c r="AN65" i="19"/>
  <c r="AO65" i="19"/>
  <c r="AP65" i="19"/>
  <c r="AQ65" i="19"/>
  <c r="AR65" i="19"/>
  <c r="AS65" i="19"/>
  <c r="AT65" i="19"/>
  <c r="AK65" i="19"/>
  <c r="AW64" i="19"/>
  <c r="AX64" i="19"/>
  <c r="AY64" i="19"/>
  <c r="AZ64" i="19"/>
  <c r="BA64" i="19"/>
  <c r="BB64" i="19"/>
  <c r="BC64" i="19"/>
  <c r="BD64" i="19"/>
  <c r="BE64" i="19"/>
  <c r="AV64" i="19"/>
  <c r="AL64" i="19"/>
  <c r="AM64" i="19"/>
  <c r="AN64" i="19"/>
  <c r="AO64" i="19"/>
  <c r="AP64" i="19"/>
  <c r="AQ64" i="19"/>
  <c r="AR64" i="19"/>
  <c r="AS64" i="19"/>
  <c r="AT64" i="19"/>
  <c r="AK64" i="19"/>
  <c r="AW63" i="19"/>
  <c r="AX63" i="19"/>
  <c r="AY63" i="19"/>
  <c r="AZ63" i="19"/>
  <c r="BA63" i="19"/>
  <c r="BB63" i="19"/>
  <c r="BC63" i="19"/>
  <c r="BD63" i="19"/>
  <c r="BE63" i="19"/>
  <c r="AV63" i="19"/>
  <c r="AL63" i="19"/>
  <c r="AM63" i="19"/>
  <c r="AN63" i="19"/>
  <c r="AO63" i="19"/>
  <c r="AP63" i="19"/>
  <c r="AQ63" i="19"/>
  <c r="AR63" i="19"/>
  <c r="AS63" i="19"/>
  <c r="AT63" i="19"/>
  <c r="AK63" i="19"/>
  <c r="AW62" i="19"/>
  <c r="AX62" i="19"/>
  <c r="AY62" i="19"/>
  <c r="AZ62" i="19"/>
  <c r="BA62" i="19"/>
  <c r="BB62" i="19"/>
  <c r="BC62" i="19"/>
  <c r="BD62" i="19"/>
  <c r="BE62" i="19"/>
  <c r="AV62" i="19"/>
  <c r="AL62" i="19"/>
  <c r="AM62" i="19"/>
  <c r="AN62" i="19"/>
  <c r="AO62" i="19"/>
  <c r="AP62" i="19"/>
  <c r="AQ62" i="19"/>
  <c r="AR62" i="19"/>
  <c r="AS62" i="19"/>
  <c r="AT62" i="19"/>
  <c r="AK62" i="19"/>
  <c r="AW61" i="19"/>
  <c r="AX61" i="19"/>
  <c r="AY61" i="19"/>
  <c r="AZ61" i="19"/>
  <c r="BA61" i="19"/>
  <c r="BB61" i="19"/>
  <c r="BC61" i="19"/>
  <c r="BD61" i="19"/>
  <c r="BE61" i="19"/>
  <c r="AV61" i="19"/>
  <c r="AL61" i="19"/>
  <c r="AM61" i="19"/>
  <c r="AN61" i="19"/>
  <c r="AO61" i="19"/>
  <c r="AP61" i="19"/>
  <c r="AQ61" i="19"/>
  <c r="AR61" i="19"/>
  <c r="AS61" i="19"/>
  <c r="AT61" i="19"/>
  <c r="AK61" i="19"/>
  <c r="AW60" i="19"/>
  <c r="AX60" i="19"/>
  <c r="AY60" i="19"/>
  <c r="AZ60" i="19"/>
  <c r="BA60" i="19"/>
  <c r="BB60" i="19"/>
  <c r="BC60" i="19"/>
  <c r="BD60" i="19"/>
  <c r="BE60" i="19"/>
  <c r="AV60" i="19"/>
  <c r="AL60" i="19"/>
  <c r="AM60" i="19"/>
  <c r="AN60" i="19"/>
  <c r="AO60" i="19"/>
  <c r="AP60" i="19"/>
  <c r="AQ60" i="19"/>
  <c r="AR60" i="19"/>
  <c r="AS60" i="19"/>
  <c r="AT60" i="19"/>
  <c r="AK60" i="19"/>
  <c r="AW59" i="19"/>
  <c r="AX59" i="19"/>
  <c r="AY59" i="19"/>
  <c r="AZ59" i="19"/>
  <c r="BA59" i="19"/>
  <c r="BB59" i="19"/>
  <c r="BC59" i="19"/>
  <c r="BD59" i="19"/>
  <c r="BE59" i="19"/>
  <c r="AV59" i="19"/>
  <c r="AL59" i="19"/>
  <c r="AM59" i="19"/>
  <c r="AN59" i="19"/>
  <c r="AO59" i="19"/>
  <c r="AP59" i="19"/>
  <c r="AQ59" i="19"/>
  <c r="AR59" i="19"/>
  <c r="AS59" i="19"/>
  <c r="AT59" i="19"/>
  <c r="AK59" i="19"/>
  <c r="AW58" i="19"/>
  <c r="AX58" i="19"/>
  <c r="AY58" i="19"/>
  <c r="AZ58" i="19"/>
  <c r="BA58" i="19"/>
  <c r="BB58" i="19"/>
  <c r="BC58" i="19"/>
  <c r="BD58" i="19"/>
  <c r="BE58" i="19"/>
  <c r="AV58" i="19"/>
  <c r="AL58" i="19"/>
  <c r="AM58" i="19"/>
  <c r="AN58" i="19"/>
  <c r="AO58" i="19"/>
  <c r="AP58" i="19"/>
  <c r="AQ58" i="19"/>
  <c r="AR58" i="19"/>
  <c r="AS58" i="19"/>
  <c r="AT58" i="19"/>
  <c r="AK58" i="19"/>
  <c r="AW57" i="19"/>
  <c r="AX57" i="19"/>
  <c r="AY57" i="19"/>
  <c r="AZ57" i="19"/>
  <c r="BA57" i="19"/>
  <c r="BB57" i="19"/>
  <c r="BC57" i="19"/>
  <c r="BD57" i="19"/>
  <c r="BE57" i="19"/>
  <c r="AV57" i="19"/>
  <c r="AL57" i="19"/>
  <c r="AM57" i="19"/>
  <c r="AN57" i="19"/>
  <c r="AO57" i="19"/>
  <c r="AP57" i="19"/>
  <c r="AQ57" i="19"/>
  <c r="AR57" i="19"/>
  <c r="AS57" i="19"/>
  <c r="AT57" i="19"/>
  <c r="AK57" i="19"/>
  <c r="AL56" i="19" l="1"/>
  <c r="AM56" i="19"/>
  <c r="AN56" i="19"/>
  <c r="AO56" i="19"/>
  <c r="AP56" i="19"/>
  <c r="AQ56" i="19"/>
  <c r="AR56" i="19"/>
  <c r="AS56" i="19"/>
  <c r="AT56" i="19"/>
  <c r="AK56" i="19"/>
  <c r="AW55" i="19"/>
  <c r="AX55" i="19"/>
  <c r="AY55" i="19"/>
  <c r="AZ55" i="19"/>
  <c r="BA55" i="19"/>
  <c r="BB55" i="19"/>
  <c r="BC55" i="19"/>
  <c r="BD55" i="19"/>
  <c r="BE55" i="19"/>
  <c r="AV55" i="19"/>
  <c r="AL55" i="19"/>
  <c r="AM55" i="19"/>
  <c r="AN55" i="19"/>
  <c r="AO55" i="19"/>
  <c r="AP55" i="19"/>
  <c r="AQ55" i="19"/>
  <c r="AR55" i="19"/>
  <c r="AS55" i="19"/>
  <c r="AT55" i="19"/>
  <c r="AK55" i="19"/>
  <c r="AW54" i="19"/>
  <c r="AX54" i="19"/>
  <c r="AY54" i="19"/>
  <c r="AZ54" i="19"/>
  <c r="BA54" i="19"/>
  <c r="BB54" i="19"/>
  <c r="BC54" i="19"/>
  <c r="BD54" i="19"/>
  <c r="BE54" i="19"/>
  <c r="AV54" i="19"/>
  <c r="AL54" i="19"/>
  <c r="AM54" i="19"/>
  <c r="AN54" i="19"/>
  <c r="AO54" i="19"/>
  <c r="AP54" i="19"/>
  <c r="AQ54" i="19"/>
  <c r="AR54" i="19"/>
  <c r="AS54" i="19"/>
  <c r="AT54" i="19"/>
  <c r="AK54" i="19"/>
  <c r="AW53" i="19"/>
  <c r="AX53" i="19"/>
  <c r="AY53" i="19"/>
  <c r="AZ53" i="19"/>
  <c r="BA53" i="19"/>
  <c r="BB53" i="19"/>
  <c r="BC53" i="19"/>
  <c r="BD53" i="19"/>
  <c r="BE53" i="19"/>
  <c r="AV53" i="19"/>
  <c r="AL53" i="19"/>
  <c r="AM53" i="19"/>
  <c r="AN53" i="19"/>
  <c r="AO53" i="19"/>
  <c r="AP53" i="19"/>
  <c r="AQ53" i="19"/>
  <c r="AR53" i="19"/>
  <c r="AS53" i="19"/>
  <c r="AT53" i="19"/>
  <c r="AK53" i="19"/>
  <c r="AW52" i="19"/>
  <c r="AX52" i="19"/>
  <c r="AY52" i="19"/>
  <c r="AZ52" i="19"/>
  <c r="BA52" i="19"/>
  <c r="BB52" i="19"/>
  <c r="BC52" i="19"/>
  <c r="BD52" i="19"/>
  <c r="BE52" i="19"/>
  <c r="AV52" i="19"/>
  <c r="AL52" i="19"/>
  <c r="AM52" i="19"/>
  <c r="AN52" i="19"/>
  <c r="AO52" i="19"/>
  <c r="AP52" i="19"/>
  <c r="AQ52" i="19"/>
  <c r="AR52" i="19"/>
  <c r="AS52" i="19"/>
  <c r="AT52" i="19"/>
  <c r="AK52" i="19"/>
  <c r="AW51" i="19"/>
  <c r="AX51" i="19"/>
  <c r="AY51" i="19"/>
  <c r="AZ51" i="19"/>
  <c r="BA51" i="19"/>
  <c r="BB51" i="19"/>
  <c r="BC51" i="19"/>
  <c r="BD51" i="19"/>
  <c r="BE51" i="19"/>
  <c r="AV51" i="19"/>
  <c r="AL51" i="19"/>
  <c r="AM51" i="19"/>
  <c r="AN51" i="19"/>
  <c r="AO51" i="19"/>
  <c r="AP51" i="19"/>
  <c r="AQ51" i="19"/>
  <c r="AR51" i="19"/>
  <c r="AS51" i="19"/>
  <c r="AT51" i="19"/>
  <c r="AK51" i="19"/>
  <c r="AW50" i="19"/>
  <c r="AX50" i="19"/>
  <c r="AY50" i="19"/>
  <c r="AZ50" i="19"/>
  <c r="BA50" i="19"/>
  <c r="BB50" i="19"/>
  <c r="BC50" i="19"/>
  <c r="BD50" i="19"/>
  <c r="BE50" i="19"/>
  <c r="AV50" i="19"/>
  <c r="AL50" i="19"/>
  <c r="AM50" i="19"/>
  <c r="AN50" i="19"/>
  <c r="AO50" i="19"/>
  <c r="AP50" i="19"/>
  <c r="AQ50" i="19"/>
  <c r="AR50" i="19"/>
  <c r="AS50" i="19"/>
  <c r="AT50" i="19"/>
  <c r="AK50" i="19"/>
  <c r="AW49" i="19"/>
  <c r="AX49" i="19"/>
  <c r="AY49" i="19"/>
  <c r="AZ49" i="19"/>
  <c r="BA49" i="19"/>
  <c r="BB49" i="19"/>
  <c r="BC49" i="19"/>
  <c r="BD49" i="19"/>
  <c r="BE49" i="19"/>
  <c r="AV49" i="19"/>
  <c r="AL49" i="19"/>
  <c r="AM49" i="19"/>
  <c r="AN49" i="19"/>
  <c r="AO49" i="19"/>
  <c r="AP49" i="19"/>
  <c r="AQ49" i="19"/>
  <c r="AR49" i="19"/>
  <c r="AS49" i="19"/>
  <c r="AT49" i="19"/>
  <c r="AK49" i="19"/>
  <c r="AW48" i="19"/>
  <c r="AX48" i="19"/>
  <c r="AY48" i="19"/>
  <c r="AZ48" i="19"/>
  <c r="BA48" i="19"/>
  <c r="BB48" i="19"/>
  <c r="BC48" i="19"/>
  <c r="BD48" i="19"/>
  <c r="BE48" i="19"/>
  <c r="AV48" i="19"/>
  <c r="AL48" i="19"/>
  <c r="AM48" i="19"/>
  <c r="AN48" i="19"/>
  <c r="AO48" i="19"/>
  <c r="AP48" i="19"/>
  <c r="AQ48" i="19"/>
  <c r="AR48" i="19"/>
  <c r="AS48" i="19"/>
  <c r="AT48" i="19"/>
  <c r="AK48" i="19"/>
  <c r="AL47" i="19"/>
  <c r="AM47" i="19"/>
  <c r="AN47" i="19"/>
  <c r="AO47" i="19"/>
  <c r="AP47" i="19"/>
  <c r="AQ47" i="19"/>
  <c r="AR47" i="19"/>
  <c r="AS47" i="19"/>
  <c r="AT47" i="19"/>
  <c r="AK47" i="19"/>
  <c r="AW46" i="19"/>
  <c r="AX46" i="19"/>
  <c r="AY46" i="19"/>
  <c r="AZ46" i="19"/>
  <c r="BA46" i="19"/>
  <c r="BB46" i="19"/>
  <c r="BC46" i="19"/>
  <c r="BD46" i="19"/>
  <c r="BE46" i="19"/>
  <c r="AV46" i="19"/>
  <c r="AL46" i="19"/>
  <c r="AM46" i="19"/>
  <c r="AN46" i="19"/>
  <c r="AO46" i="19"/>
  <c r="AP46" i="19"/>
  <c r="AQ46" i="19"/>
  <c r="AR46" i="19"/>
  <c r="AS46" i="19"/>
  <c r="AT46" i="19"/>
  <c r="AK46" i="19"/>
  <c r="AW45" i="19"/>
  <c r="AX45" i="19"/>
  <c r="AY45" i="19"/>
  <c r="AZ45" i="19"/>
  <c r="BA45" i="19"/>
  <c r="BB45" i="19"/>
  <c r="BC45" i="19"/>
  <c r="BD45" i="19"/>
  <c r="BE45" i="19"/>
  <c r="AV45" i="19"/>
  <c r="AL45" i="19"/>
  <c r="AM45" i="19"/>
  <c r="AN45" i="19"/>
  <c r="AO45" i="19"/>
  <c r="AP45" i="19"/>
  <c r="AQ45" i="19"/>
  <c r="AR45" i="19"/>
  <c r="AS45" i="19"/>
  <c r="AT45" i="19"/>
  <c r="AK45" i="19"/>
  <c r="AW44" i="19"/>
  <c r="AX44" i="19"/>
  <c r="AY44" i="19"/>
  <c r="AZ44" i="19"/>
  <c r="BA44" i="19"/>
  <c r="BB44" i="19"/>
  <c r="BC44" i="19"/>
  <c r="BD44" i="19"/>
  <c r="BE44" i="19"/>
  <c r="AV44" i="19"/>
  <c r="AL44" i="19"/>
  <c r="AM44" i="19"/>
  <c r="AN44" i="19"/>
  <c r="AO44" i="19"/>
  <c r="AP44" i="19"/>
  <c r="AQ44" i="19"/>
  <c r="AR44" i="19"/>
  <c r="AS44" i="19"/>
  <c r="AT44" i="19"/>
  <c r="AK44" i="19"/>
  <c r="AW43" i="19"/>
  <c r="AX43" i="19"/>
  <c r="AY43" i="19"/>
  <c r="AZ43" i="19"/>
  <c r="BA43" i="19"/>
  <c r="BB43" i="19"/>
  <c r="BC43" i="19"/>
  <c r="BD43" i="19"/>
  <c r="BE43" i="19"/>
  <c r="AV43" i="19"/>
  <c r="AL43" i="19"/>
  <c r="AM43" i="19"/>
  <c r="AN43" i="19"/>
  <c r="AO43" i="19"/>
  <c r="AP43" i="19"/>
  <c r="AQ43" i="19"/>
  <c r="AR43" i="19"/>
  <c r="AS43" i="19"/>
  <c r="AT43" i="19"/>
  <c r="AK43" i="19"/>
  <c r="AW42" i="19"/>
  <c r="AX42" i="19"/>
  <c r="AY42" i="19"/>
  <c r="AZ42" i="19"/>
  <c r="BA42" i="19"/>
  <c r="BB42" i="19"/>
  <c r="BC42" i="19"/>
  <c r="BD42" i="19"/>
  <c r="BE42" i="19"/>
  <c r="AV42" i="19"/>
  <c r="AL42" i="19"/>
  <c r="AM42" i="19"/>
  <c r="AN42" i="19"/>
  <c r="AO42" i="19"/>
  <c r="AP42" i="19"/>
  <c r="AQ42" i="19"/>
  <c r="AR42" i="19"/>
  <c r="AS42" i="19"/>
  <c r="AT42" i="19"/>
  <c r="AK42" i="19"/>
  <c r="AW41" i="19"/>
  <c r="AX41" i="19"/>
  <c r="AY41" i="19"/>
  <c r="AZ41" i="19"/>
  <c r="BA41" i="19"/>
  <c r="BB41" i="19"/>
  <c r="BC41" i="19"/>
  <c r="BD41" i="19"/>
  <c r="BE41" i="19"/>
  <c r="AV41" i="19"/>
  <c r="AL41" i="19"/>
  <c r="AM41" i="19"/>
  <c r="AN41" i="19"/>
  <c r="AO41" i="19"/>
  <c r="AP41" i="19"/>
  <c r="AQ41" i="19"/>
  <c r="AR41" i="19"/>
  <c r="AS41" i="19"/>
  <c r="AT41" i="19"/>
  <c r="AK41" i="19"/>
  <c r="AW40" i="19"/>
  <c r="AX40" i="19"/>
  <c r="AY40" i="19"/>
  <c r="AZ40" i="19"/>
  <c r="BA40" i="19"/>
  <c r="BB40" i="19"/>
  <c r="BC40" i="19"/>
  <c r="BD40" i="19"/>
  <c r="BE40" i="19"/>
  <c r="AV40" i="19"/>
  <c r="AL40" i="19"/>
  <c r="AM40" i="19"/>
  <c r="AN40" i="19"/>
  <c r="AO40" i="19"/>
  <c r="AP40" i="19"/>
  <c r="AQ40" i="19"/>
  <c r="AR40" i="19"/>
  <c r="AS40" i="19"/>
  <c r="AT40" i="19"/>
  <c r="AK40" i="19"/>
  <c r="AW39" i="19"/>
  <c r="AX39" i="19"/>
  <c r="AY39" i="19"/>
  <c r="AZ39" i="19"/>
  <c r="BA39" i="19"/>
  <c r="BB39" i="19"/>
  <c r="BC39" i="19"/>
  <c r="BD39" i="19"/>
  <c r="BE39" i="19"/>
  <c r="AV39" i="19"/>
  <c r="AL39" i="19"/>
  <c r="AM39" i="19"/>
  <c r="AN39" i="19"/>
  <c r="AO39" i="19"/>
  <c r="AP39" i="19"/>
  <c r="AQ39" i="19"/>
  <c r="AR39" i="19"/>
  <c r="AS39" i="19"/>
  <c r="AT39" i="19"/>
  <c r="AK39" i="19"/>
  <c r="AL38" i="19"/>
  <c r="AM38" i="19"/>
  <c r="AN38" i="19"/>
  <c r="AO38" i="19"/>
  <c r="AP38" i="19"/>
  <c r="AQ38" i="19"/>
  <c r="AR38" i="19"/>
  <c r="AS38" i="19"/>
  <c r="AT38" i="19"/>
  <c r="AK38" i="19"/>
  <c r="AW37" i="19"/>
  <c r="AX37" i="19"/>
  <c r="AY37" i="19"/>
  <c r="AZ37" i="19"/>
  <c r="BA37" i="19"/>
  <c r="BB37" i="19"/>
  <c r="BC37" i="19"/>
  <c r="BD37" i="19"/>
  <c r="BE37" i="19"/>
  <c r="AV37" i="19"/>
  <c r="AL37" i="19"/>
  <c r="AM37" i="19"/>
  <c r="AN37" i="19"/>
  <c r="AO37" i="19"/>
  <c r="AP37" i="19"/>
  <c r="AQ37" i="19"/>
  <c r="AR37" i="19"/>
  <c r="AS37" i="19"/>
  <c r="AT37" i="19"/>
  <c r="AK37" i="19"/>
  <c r="AW36" i="19"/>
  <c r="AX36" i="19"/>
  <c r="AY36" i="19"/>
  <c r="AZ36" i="19"/>
  <c r="BA36" i="19"/>
  <c r="BB36" i="19"/>
  <c r="BC36" i="19"/>
  <c r="BD36" i="19"/>
  <c r="BE36" i="19"/>
  <c r="AV36" i="19"/>
  <c r="AL36" i="19"/>
  <c r="AM36" i="19"/>
  <c r="AN36" i="19"/>
  <c r="AO36" i="19"/>
  <c r="AP36" i="19"/>
  <c r="AQ36" i="19"/>
  <c r="AR36" i="19"/>
  <c r="AS36" i="19"/>
  <c r="AT36" i="19"/>
  <c r="AK36" i="19"/>
  <c r="AW35" i="19"/>
  <c r="AX35" i="19"/>
  <c r="AY35" i="19"/>
  <c r="AZ35" i="19"/>
  <c r="BA35" i="19"/>
  <c r="BB35" i="19"/>
  <c r="BC35" i="19"/>
  <c r="BD35" i="19"/>
  <c r="BE35" i="19"/>
  <c r="AV35" i="19"/>
  <c r="AL35" i="19"/>
  <c r="AM35" i="19"/>
  <c r="AN35" i="19"/>
  <c r="AO35" i="19"/>
  <c r="AP35" i="19"/>
  <c r="AQ35" i="19"/>
  <c r="AR35" i="19"/>
  <c r="AS35" i="19"/>
  <c r="AT35" i="19"/>
  <c r="AK35" i="19"/>
  <c r="AW34" i="19"/>
  <c r="AX34" i="19"/>
  <c r="AY34" i="19"/>
  <c r="AZ34" i="19"/>
  <c r="BA34" i="19"/>
  <c r="BB34" i="19"/>
  <c r="BC34" i="19"/>
  <c r="BD34" i="19"/>
  <c r="BE34" i="19"/>
  <c r="AV34" i="19"/>
  <c r="AL34" i="19"/>
  <c r="AM34" i="19"/>
  <c r="AN34" i="19"/>
  <c r="AO34" i="19"/>
  <c r="AP34" i="19"/>
  <c r="AQ34" i="19"/>
  <c r="AR34" i="19"/>
  <c r="AS34" i="19"/>
  <c r="AT34" i="19"/>
  <c r="AK34" i="19"/>
  <c r="AW33" i="19"/>
  <c r="AX33" i="19"/>
  <c r="AY33" i="19"/>
  <c r="AZ33" i="19"/>
  <c r="BA33" i="19"/>
  <c r="BB33" i="19"/>
  <c r="BC33" i="19"/>
  <c r="BD33" i="19"/>
  <c r="BE33" i="19"/>
  <c r="AV33" i="19"/>
  <c r="AL33" i="19"/>
  <c r="AM33" i="19"/>
  <c r="AN33" i="19"/>
  <c r="AO33" i="19"/>
  <c r="AP33" i="19"/>
  <c r="AQ33" i="19"/>
  <c r="AR33" i="19"/>
  <c r="AS33" i="19"/>
  <c r="AT33" i="19"/>
  <c r="AK33" i="19"/>
  <c r="AW32" i="19"/>
  <c r="AX32" i="19"/>
  <c r="AY32" i="19"/>
  <c r="AZ32" i="19"/>
  <c r="BA32" i="19"/>
  <c r="BB32" i="19"/>
  <c r="BC32" i="19"/>
  <c r="BD32" i="19"/>
  <c r="BE32" i="19"/>
  <c r="AV32" i="19"/>
  <c r="AL32" i="19"/>
  <c r="AM32" i="19"/>
  <c r="AN32" i="19"/>
  <c r="AO32" i="19"/>
  <c r="AP32" i="19"/>
  <c r="AQ32" i="19"/>
  <c r="AR32" i="19"/>
  <c r="AS32" i="19"/>
  <c r="AT32" i="19"/>
  <c r="AK32" i="19"/>
  <c r="AW31" i="19"/>
  <c r="AX31" i="19"/>
  <c r="AY31" i="19"/>
  <c r="AZ31" i="19"/>
  <c r="BA31" i="19"/>
  <c r="BB31" i="19"/>
  <c r="BC31" i="19"/>
  <c r="BD31" i="19"/>
  <c r="BE31" i="19"/>
  <c r="AV31" i="19"/>
  <c r="AL31" i="19"/>
  <c r="AM31" i="19"/>
  <c r="AN31" i="19"/>
  <c r="AO31" i="19"/>
  <c r="AP31" i="19"/>
  <c r="AQ31" i="19"/>
  <c r="AR31" i="19"/>
  <c r="AS31" i="19"/>
  <c r="AT31" i="19"/>
  <c r="AK31" i="19"/>
  <c r="AW30" i="19"/>
  <c r="AX30" i="19"/>
  <c r="AY30" i="19"/>
  <c r="AZ30" i="19"/>
  <c r="BA30" i="19"/>
  <c r="BB30" i="19"/>
  <c r="BC30" i="19"/>
  <c r="BD30" i="19"/>
  <c r="BE30" i="19"/>
  <c r="AV30" i="19"/>
  <c r="AL30" i="19"/>
  <c r="AM30" i="19"/>
  <c r="AN30" i="19"/>
  <c r="AO30" i="19"/>
  <c r="AP30" i="19"/>
  <c r="AQ30" i="19"/>
  <c r="AR30" i="19"/>
  <c r="AS30" i="19"/>
  <c r="AT30" i="19"/>
  <c r="AK30" i="19"/>
  <c r="AL29" i="19"/>
  <c r="AM29" i="19"/>
  <c r="AN29" i="19"/>
  <c r="AO29" i="19"/>
  <c r="AP29" i="19"/>
  <c r="AQ29" i="19"/>
  <c r="AR29" i="19"/>
  <c r="AS29" i="19"/>
  <c r="AT29" i="19"/>
  <c r="AK29" i="19"/>
  <c r="AW28" i="19"/>
  <c r="AX28" i="19"/>
  <c r="AY28" i="19"/>
  <c r="AZ28" i="19"/>
  <c r="BA28" i="19"/>
  <c r="BB28" i="19"/>
  <c r="BC28" i="19"/>
  <c r="BD28" i="19"/>
  <c r="BE28" i="19"/>
  <c r="AV28" i="19"/>
  <c r="AL28" i="19"/>
  <c r="AM28" i="19"/>
  <c r="AN28" i="19"/>
  <c r="AO28" i="19"/>
  <c r="AP28" i="19"/>
  <c r="AQ28" i="19"/>
  <c r="AR28" i="19"/>
  <c r="AS28" i="19"/>
  <c r="AT28" i="19"/>
  <c r="AK28" i="19"/>
  <c r="AW27" i="19"/>
  <c r="AX27" i="19"/>
  <c r="AY27" i="19"/>
  <c r="AZ27" i="19"/>
  <c r="BA27" i="19"/>
  <c r="BB27" i="19"/>
  <c r="BC27" i="19"/>
  <c r="BD27" i="19"/>
  <c r="BE27" i="19"/>
  <c r="AV27" i="19"/>
  <c r="AL27" i="19"/>
  <c r="AM27" i="19"/>
  <c r="AN27" i="19"/>
  <c r="AO27" i="19"/>
  <c r="AP27" i="19"/>
  <c r="AQ27" i="19"/>
  <c r="AR27" i="19"/>
  <c r="AS27" i="19"/>
  <c r="AT27" i="19"/>
  <c r="AK27" i="19"/>
  <c r="AW26" i="19"/>
  <c r="AX26" i="19"/>
  <c r="AY26" i="19"/>
  <c r="AZ26" i="19"/>
  <c r="BA26" i="19"/>
  <c r="BB26" i="19"/>
  <c r="BC26" i="19"/>
  <c r="BD26" i="19"/>
  <c r="BE26" i="19"/>
  <c r="AV26" i="19"/>
  <c r="AL26" i="19"/>
  <c r="AM26" i="19"/>
  <c r="AN26" i="19"/>
  <c r="AO26" i="19"/>
  <c r="AP26" i="19"/>
  <c r="AQ26" i="19"/>
  <c r="AR26" i="19"/>
  <c r="AS26" i="19"/>
  <c r="AT26" i="19"/>
  <c r="AK26" i="19"/>
  <c r="AW25" i="19"/>
  <c r="AX25" i="19"/>
  <c r="AY25" i="19"/>
  <c r="AZ25" i="19"/>
  <c r="BA25" i="19"/>
  <c r="BB25" i="19"/>
  <c r="BC25" i="19"/>
  <c r="BD25" i="19"/>
  <c r="BE25" i="19"/>
  <c r="AV25" i="19"/>
  <c r="AL25" i="19"/>
  <c r="AM25" i="19"/>
  <c r="AN25" i="19"/>
  <c r="AO25" i="19"/>
  <c r="AP25" i="19"/>
  <c r="AQ25" i="19"/>
  <c r="AR25" i="19"/>
  <c r="AS25" i="19"/>
  <c r="AT25" i="19"/>
  <c r="AK25" i="19"/>
  <c r="AW24" i="19"/>
  <c r="AX24" i="19"/>
  <c r="AY24" i="19"/>
  <c r="AZ24" i="19"/>
  <c r="BA24" i="19"/>
  <c r="BB24" i="19"/>
  <c r="BC24" i="19"/>
  <c r="BD24" i="19"/>
  <c r="BE24" i="19"/>
  <c r="AV24" i="19"/>
  <c r="AL24" i="19"/>
  <c r="AM24" i="19"/>
  <c r="AN24" i="19"/>
  <c r="AO24" i="19"/>
  <c r="AP24" i="19"/>
  <c r="AQ24" i="19"/>
  <c r="AR24" i="19"/>
  <c r="AS24" i="19"/>
  <c r="AT24" i="19"/>
  <c r="AK24" i="19"/>
  <c r="AW23" i="19"/>
  <c r="AX23" i="19"/>
  <c r="AY23" i="19"/>
  <c r="AZ23" i="19"/>
  <c r="BA23" i="19"/>
  <c r="BB23" i="19"/>
  <c r="BC23" i="19"/>
  <c r="BD23" i="19"/>
  <c r="BE23" i="19"/>
  <c r="AV23" i="19"/>
  <c r="AL23" i="19"/>
  <c r="AM23" i="19"/>
  <c r="AN23" i="19"/>
  <c r="AO23" i="19"/>
  <c r="AP23" i="19"/>
  <c r="AQ23" i="19"/>
  <c r="AR23" i="19"/>
  <c r="AS23" i="19"/>
  <c r="AT23" i="19"/>
  <c r="AK23" i="19"/>
  <c r="AW22" i="19"/>
  <c r="AX22" i="19"/>
  <c r="AY22" i="19"/>
  <c r="AZ22" i="19"/>
  <c r="BA22" i="19"/>
  <c r="BB22" i="19"/>
  <c r="BC22" i="19"/>
  <c r="BD22" i="19"/>
  <c r="BE22" i="19"/>
  <c r="AV22" i="19"/>
  <c r="AL22" i="19"/>
  <c r="AM22" i="19"/>
  <c r="AN22" i="19"/>
  <c r="AO22" i="19"/>
  <c r="AP22" i="19"/>
  <c r="AQ22" i="19"/>
  <c r="AR22" i="19"/>
  <c r="AS22" i="19"/>
  <c r="AT22" i="19"/>
  <c r="AK22" i="19"/>
  <c r="AW21" i="19"/>
  <c r="AX21" i="19"/>
  <c r="AY21" i="19"/>
  <c r="AZ21" i="19"/>
  <c r="BA21" i="19"/>
  <c r="BB21" i="19"/>
  <c r="BC21" i="19"/>
  <c r="BD21" i="19"/>
  <c r="BE21" i="19"/>
  <c r="AV21" i="19"/>
  <c r="AL21" i="19"/>
  <c r="AM21" i="19"/>
  <c r="AN21" i="19"/>
  <c r="AO21" i="19"/>
  <c r="AP21" i="19"/>
  <c r="AQ21" i="19"/>
  <c r="AR21" i="19"/>
  <c r="AS21" i="19"/>
  <c r="AT21" i="19"/>
  <c r="AK21" i="19"/>
  <c r="AL20" i="19"/>
  <c r="AM20" i="19"/>
  <c r="AN20" i="19"/>
  <c r="AO20" i="19"/>
  <c r="AP20" i="19"/>
  <c r="AQ20" i="19"/>
  <c r="AR20" i="19"/>
  <c r="AS20" i="19"/>
  <c r="AT20" i="19"/>
  <c r="AK20" i="19"/>
  <c r="AW19" i="19"/>
  <c r="AX19" i="19"/>
  <c r="AY19" i="19"/>
  <c r="AZ19" i="19"/>
  <c r="BA19" i="19"/>
  <c r="BB19" i="19"/>
  <c r="BC19" i="19"/>
  <c r="BD19" i="19"/>
  <c r="BE19" i="19"/>
  <c r="AV19" i="19"/>
  <c r="AL19" i="19"/>
  <c r="AM19" i="19"/>
  <c r="AN19" i="19"/>
  <c r="AO19" i="19"/>
  <c r="AP19" i="19"/>
  <c r="AQ19" i="19"/>
  <c r="AR19" i="19"/>
  <c r="AS19" i="19"/>
  <c r="AT19" i="19"/>
  <c r="AK19" i="19"/>
  <c r="AW18" i="19"/>
  <c r="AX18" i="19"/>
  <c r="AY18" i="19"/>
  <c r="AZ18" i="19"/>
  <c r="BA18" i="19"/>
  <c r="BB18" i="19"/>
  <c r="BC18" i="19"/>
  <c r="BD18" i="19"/>
  <c r="BE18" i="19"/>
  <c r="AV18" i="19"/>
  <c r="AL18" i="19"/>
  <c r="AM18" i="19"/>
  <c r="AN18" i="19"/>
  <c r="AO18" i="19"/>
  <c r="AP18" i="19"/>
  <c r="AQ18" i="19"/>
  <c r="AR18" i="19"/>
  <c r="AS18" i="19"/>
  <c r="AT18" i="19"/>
  <c r="AK18" i="19"/>
  <c r="AW17" i="19"/>
  <c r="AX17" i="19"/>
  <c r="AY17" i="19"/>
  <c r="AZ17" i="19"/>
  <c r="BA17" i="19"/>
  <c r="BB17" i="19"/>
  <c r="BC17" i="19"/>
  <c r="BD17" i="19"/>
  <c r="BE17" i="19"/>
  <c r="AV17" i="19"/>
  <c r="AL17" i="19"/>
  <c r="AM17" i="19"/>
  <c r="AN17" i="19"/>
  <c r="AO17" i="19"/>
  <c r="AP17" i="19"/>
  <c r="AQ17" i="19"/>
  <c r="AR17" i="19"/>
  <c r="AS17" i="19"/>
  <c r="AT17" i="19"/>
  <c r="AK17" i="19"/>
  <c r="AW16" i="19"/>
  <c r="AX16" i="19"/>
  <c r="AY16" i="19"/>
  <c r="AZ16" i="19"/>
  <c r="BA16" i="19"/>
  <c r="BB16" i="19"/>
  <c r="BC16" i="19"/>
  <c r="BD16" i="19"/>
  <c r="BE16" i="19"/>
  <c r="AV16" i="19"/>
  <c r="AL16" i="19"/>
  <c r="AM16" i="19"/>
  <c r="AN16" i="19"/>
  <c r="AO16" i="19"/>
  <c r="AP16" i="19"/>
  <c r="AQ16" i="19"/>
  <c r="AR16" i="19"/>
  <c r="AS16" i="19"/>
  <c r="AT16" i="19"/>
  <c r="AK16" i="19"/>
  <c r="AW15" i="19"/>
  <c r="AX15" i="19"/>
  <c r="AY15" i="19"/>
  <c r="AZ15" i="19"/>
  <c r="BA15" i="19"/>
  <c r="BB15" i="19"/>
  <c r="BC15" i="19"/>
  <c r="BD15" i="19"/>
  <c r="BE15" i="19"/>
  <c r="AV15" i="19"/>
  <c r="AL15" i="19"/>
  <c r="AM15" i="19"/>
  <c r="AN15" i="19"/>
  <c r="AO15" i="19"/>
  <c r="AP15" i="19"/>
  <c r="AQ15" i="19"/>
  <c r="AR15" i="19"/>
  <c r="AS15" i="19"/>
  <c r="AT15" i="19"/>
  <c r="AK15" i="19"/>
  <c r="AW14" i="19"/>
  <c r="AX14" i="19"/>
  <c r="AY14" i="19"/>
  <c r="AZ14" i="19"/>
  <c r="BA14" i="19"/>
  <c r="BB14" i="19"/>
  <c r="BC14" i="19"/>
  <c r="BD14" i="19"/>
  <c r="BE14" i="19"/>
  <c r="AV14" i="19"/>
  <c r="AL14" i="19"/>
  <c r="AM14" i="19"/>
  <c r="AN14" i="19"/>
  <c r="AO14" i="19"/>
  <c r="AP14" i="19"/>
  <c r="AQ14" i="19"/>
  <c r="AR14" i="19"/>
  <c r="AS14" i="19"/>
  <c r="AT14" i="19"/>
  <c r="AK14" i="19"/>
  <c r="AW13" i="19"/>
  <c r="AX13" i="19"/>
  <c r="AY13" i="19"/>
  <c r="AZ13" i="19"/>
  <c r="BA13" i="19"/>
  <c r="BB13" i="19"/>
  <c r="BC13" i="19"/>
  <c r="BD13" i="19"/>
  <c r="BE13" i="19"/>
  <c r="AV13" i="19"/>
  <c r="AL13" i="19"/>
  <c r="AM13" i="19"/>
  <c r="AN13" i="19"/>
  <c r="AO13" i="19"/>
  <c r="AP13" i="19"/>
  <c r="AQ13" i="19"/>
  <c r="AR13" i="19"/>
  <c r="AS13" i="19"/>
  <c r="AT13" i="19"/>
  <c r="AK13" i="19"/>
  <c r="AW12" i="19"/>
  <c r="AX12" i="19"/>
  <c r="AY12" i="19"/>
  <c r="AZ12" i="19"/>
  <c r="BA12" i="19"/>
  <c r="BB12" i="19"/>
  <c r="BC12" i="19"/>
  <c r="BD12" i="19"/>
  <c r="BE12" i="19"/>
  <c r="AV12" i="19"/>
  <c r="AL12" i="19"/>
  <c r="AM12" i="19"/>
  <c r="AN12" i="19"/>
  <c r="AO12" i="19"/>
  <c r="AP12" i="19"/>
  <c r="AQ12" i="19"/>
  <c r="AR12" i="19"/>
  <c r="AS12" i="19"/>
  <c r="AT12" i="19"/>
  <c r="AK12" i="19"/>
  <c r="P110" i="19"/>
  <c r="Q110" i="19"/>
  <c r="R110" i="19"/>
  <c r="S110" i="19"/>
  <c r="T110" i="19"/>
  <c r="U110" i="19"/>
  <c r="V110" i="19"/>
  <c r="W110" i="19"/>
  <c r="X110" i="19"/>
  <c r="O110" i="19"/>
  <c r="AA109" i="19"/>
  <c r="AB109" i="19"/>
  <c r="AC109" i="19"/>
  <c r="AD109" i="19"/>
  <c r="AE109" i="19"/>
  <c r="AF109" i="19"/>
  <c r="AG109" i="19"/>
  <c r="AH109" i="19"/>
  <c r="AI109" i="19"/>
  <c r="Z109" i="19"/>
  <c r="P109" i="19"/>
  <c r="Q109" i="19"/>
  <c r="R109" i="19"/>
  <c r="S109" i="19"/>
  <c r="T109" i="19"/>
  <c r="U109" i="19"/>
  <c r="V109" i="19"/>
  <c r="W109" i="19"/>
  <c r="X109" i="19"/>
  <c r="O109" i="19"/>
  <c r="AA108" i="19"/>
  <c r="AB108" i="19"/>
  <c r="AC108" i="19"/>
  <c r="AD108" i="19"/>
  <c r="AE108" i="19"/>
  <c r="AF108" i="19"/>
  <c r="AG108" i="19"/>
  <c r="AH108" i="19"/>
  <c r="AI108" i="19"/>
  <c r="Z108" i="19"/>
  <c r="P108" i="19"/>
  <c r="Q108" i="19"/>
  <c r="R108" i="19"/>
  <c r="S108" i="19"/>
  <c r="T108" i="19"/>
  <c r="U108" i="19"/>
  <c r="V108" i="19"/>
  <c r="W108" i="19"/>
  <c r="X108" i="19"/>
  <c r="O108" i="19"/>
  <c r="AA107" i="19"/>
  <c r="AB107" i="19"/>
  <c r="AC107" i="19"/>
  <c r="AD107" i="19"/>
  <c r="AE107" i="19"/>
  <c r="AF107" i="19"/>
  <c r="AG107" i="19"/>
  <c r="AH107" i="19"/>
  <c r="AI107" i="19"/>
  <c r="Z107" i="19"/>
  <c r="P107" i="19"/>
  <c r="Q107" i="19"/>
  <c r="R107" i="19"/>
  <c r="S107" i="19"/>
  <c r="T107" i="19"/>
  <c r="U107" i="19"/>
  <c r="V107" i="19"/>
  <c r="W107" i="19"/>
  <c r="X107" i="19"/>
  <c r="O107" i="19"/>
  <c r="AA106" i="19"/>
  <c r="AB106" i="19"/>
  <c r="AC106" i="19"/>
  <c r="AD106" i="19"/>
  <c r="AE106" i="19"/>
  <c r="AF106" i="19"/>
  <c r="AG106" i="19"/>
  <c r="AH106" i="19"/>
  <c r="AI106" i="19"/>
  <c r="Z106" i="19"/>
  <c r="P106" i="19"/>
  <c r="Q106" i="19"/>
  <c r="R106" i="19"/>
  <c r="S106" i="19"/>
  <c r="T106" i="19"/>
  <c r="U106" i="19"/>
  <c r="V106" i="19"/>
  <c r="W106" i="19"/>
  <c r="X106" i="19"/>
  <c r="O106" i="19"/>
  <c r="AA105" i="19"/>
  <c r="AB105" i="19"/>
  <c r="AC105" i="19"/>
  <c r="AD105" i="19"/>
  <c r="AE105" i="19"/>
  <c r="AF105" i="19"/>
  <c r="AG105" i="19"/>
  <c r="AH105" i="19"/>
  <c r="AI105" i="19"/>
  <c r="Z105" i="19"/>
  <c r="P105" i="19"/>
  <c r="Q105" i="19"/>
  <c r="R105" i="19"/>
  <c r="S105" i="19"/>
  <c r="T105" i="19"/>
  <c r="U105" i="19"/>
  <c r="W105" i="19"/>
  <c r="X105" i="19"/>
  <c r="O105" i="19"/>
  <c r="AA104" i="19"/>
  <c r="AB104" i="19"/>
  <c r="AC104" i="19"/>
  <c r="AD104" i="19"/>
  <c r="AE104" i="19"/>
  <c r="AF104" i="19"/>
  <c r="AG104" i="19"/>
  <c r="AH104" i="19"/>
  <c r="AI104" i="19"/>
  <c r="Z104" i="19"/>
  <c r="P104" i="19"/>
  <c r="Q104" i="19"/>
  <c r="R104" i="19"/>
  <c r="S104" i="19"/>
  <c r="T104" i="19"/>
  <c r="U104" i="19"/>
  <c r="W104" i="19"/>
  <c r="X104" i="19"/>
  <c r="O104" i="19"/>
  <c r="AA103" i="19"/>
  <c r="AB103" i="19"/>
  <c r="AC103" i="19"/>
  <c r="AD103" i="19"/>
  <c r="AE103" i="19"/>
  <c r="AF103" i="19"/>
  <c r="AH103" i="19"/>
  <c r="AI103" i="19"/>
  <c r="Z103" i="19"/>
  <c r="P103" i="19"/>
  <c r="Q103" i="19"/>
  <c r="R103" i="19"/>
  <c r="S103" i="19"/>
  <c r="T103" i="19"/>
  <c r="U103" i="19"/>
  <c r="V103" i="19"/>
  <c r="W103" i="19"/>
  <c r="X103" i="19"/>
  <c r="O103" i="19"/>
  <c r="AA102" i="19"/>
  <c r="AB102" i="19"/>
  <c r="AC102" i="19"/>
  <c r="AD102" i="19"/>
  <c r="AE102" i="19"/>
  <c r="AF102" i="19"/>
  <c r="AG102" i="19"/>
  <c r="AH102" i="19"/>
  <c r="AI102" i="19"/>
  <c r="Z102" i="19"/>
  <c r="P102" i="19"/>
  <c r="Q102" i="19"/>
  <c r="R102" i="19"/>
  <c r="S102" i="19"/>
  <c r="T102" i="19"/>
  <c r="U102" i="19"/>
  <c r="V102" i="19"/>
  <c r="W102" i="19"/>
  <c r="X102" i="19"/>
  <c r="O102" i="19"/>
  <c r="P101" i="19"/>
  <c r="Q101" i="19"/>
  <c r="R101" i="19"/>
  <c r="S101" i="19"/>
  <c r="T101" i="19"/>
  <c r="U101" i="19"/>
  <c r="V101" i="19"/>
  <c r="W101" i="19"/>
  <c r="X101" i="19"/>
  <c r="O101" i="19"/>
  <c r="AA100" i="19"/>
  <c r="AB100" i="19"/>
  <c r="AC100" i="19"/>
  <c r="AD100" i="19"/>
  <c r="AE100" i="19"/>
  <c r="AF100" i="19"/>
  <c r="AG100" i="19"/>
  <c r="AH100" i="19"/>
  <c r="AI100" i="19"/>
  <c r="Z100" i="19"/>
  <c r="P100" i="19"/>
  <c r="Q100" i="19"/>
  <c r="R100" i="19"/>
  <c r="S100" i="19"/>
  <c r="T100" i="19"/>
  <c r="U100" i="19"/>
  <c r="V100" i="19"/>
  <c r="W100" i="19"/>
  <c r="X100" i="19"/>
  <c r="O100" i="19"/>
  <c r="AA99" i="19"/>
  <c r="AB99" i="19"/>
  <c r="AC99" i="19"/>
  <c r="AD99" i="19"/>
  <c r="AE99" i="19"/>
  <c r="AF99" i="19"/>
  <c r="AG99" i="19"/>
  <c r="AH99" i="19"/>
  <c r="AI99" i="19"/>
  <c r="Z99" i="19"/>
  <c r="P99" i="19"/>
  <c r="Q99" i="19"/>
  <c r="R99" i="19"/>
  <c r="S99" i="19"/>
  <c r="T99" i="19"/>
  <c r="U99" i="19"/>
  <c r="V99" i="19"/>
  <c r="W99" i="19"/>
  <c r="X99" i="19"/>
  <c r="O99" i="19"/>
  <c r="AA98" i="19"/>
  <c r="AB98" i="19"/>
  <c r="AC98" i="19"/>
  <c r="AD98" i="19"/>
  <c r="AE98" i="19"/>
  <c r="AF98" i="19"/>
  <c r="AG98" i="19"/>
  <c r="AH98" i="19"/>
  <c r="AI98" i="19"/>
  <c r="Z98" i="19"/>
  <c r="P98" i="19"/>
  <c r="Q98" i="19"/>
  <c r="R98" i="19"/>
  <c r="S98" i="19"/>
  <c r="T98" i="19"/>
  <c r="U98" i="19"/>
  <c r="V98" i="19"/>
  <c r="W98" i="19"/>
  <c r="X98" i="19"/>
  <c r="O98" i="19"/>
  <c r="AA97" i="19"/>
  <c r="AB97" i="19"/>
  <c r="AC97" i="19"/>
  <c r="AD97" i="19"/>
  <c r="AE97" i="19"/>
  <c r="AF97" i="19"/>
  <c r="AG97" i="19"/>
  <c r="AH97" i="19"/>
  <c r="AI97" i="19"/>
  <c r="Z97" i="19"/>
  <c r="P97" i="19"/>
  <c r="Q97" i="19"/>
  <c r="R97" i="19"/>
  <c r="S97" i="19"/>
  <c r="T97" i="19"/>
  <c r="U97" i="19"/>
  <c r="V97" i="19"/>
  <c r="W97" i="19"/>
  <c r="X97" i="19"/>
  <c r="O97" i="19"/>
  <c r="AA96" i="19"/>
  <c r="AB96" i="19"/>
  <c r="AC96" i="19"/>
  <c r="AD96" i="19"/>
  <c r="AE96" i="19"/>
  <c r="AF96" i="19"/>
  <c r="AG96" i="19"/>
  <c r="AH96" i="19"/>
  <c r="AI96" i="19"/>
  <c r="Z96" i="19"/>
  <c r="P96" i="19"/>
  <c r="Q96" i="19"/>
  <c r="R96" i="19"/>
  <c r="S96" i="19"/>
  <c r="T96" i="19"/>
  <c r="U96" i="19"/>
  <c r="V96" i="19"/>
  <c r="W96" i="19"/>
  <c r="X96" i="19"/>
  <c r="O96" i="19"/>
  <c r="AA95" i="19"/>
  <c r="AB95" i="19"/>
  <c r="AC95" i="19"/>
  <c r="AD95" i="19"/>
  <c r="AE95" i="19"/>
  <c r="AF95" i="19"/>
  <c r="AG95" i="19"/>
  <c r="AH95" i="19"/>
  <c r="AI95" i="19"/>
  <c r="Z95" i="19"/>
  <c r="P95" i="19"/>
  <c r="Q95" i="19"/>
  <c r="R95" i="19"/>
  <c r="S95" i="19"/>
  <c r="T95" i="19"/>
  <c r="U95" i="19"/>
  <c r="V95" i="19"/>
  <c r="W95" i="19"/>
  <c r="X95" i="19"/>
  <c r="O95" i="19"/>
  <c r="AA94" i="19"/>
  <c r="AB94" i="19"/>
  <c r="AC94" i="19"/>
  <c r="AD94" i="19"/>
  <c r="AE94" i="19"/>
  <c r="AF94" i="19"/>
  <c r="AG94" i="19"/>
  <c r="AH94" i="19"/>
  <c r="AI94" i="19"/>
  <c r="Z94" i="19"/>
  <c r="P94" i="19"/>
  <c r="Q94" i="19"/>
  <c r="R94" i="19"/>
  <c r="S94" i="19"/>
  <c r="T94" i="19"/>
  <c r="U94" i="19"/>
  <c r="V94" i="19"/>
  <c r="W94" i="19"/>
  <c r="X94" i="19"/>
  <c r="O94" i="19"/>
  <c r="AA93" i="19"/>
  <c r="AB93" i="19"/>
  <c r="AC93" i="19"/>
  <c r="AD93" i="19"/>
  <c r="AE93" i="19"/>
  <c r="AF93" i="19"/>
  <c r="AG93" i="19"/>
  <c r="AH93" i="19"/>
  <c r="AI93" i="19"/>
  <c r="Z93" i="19"/>
  <c r="P93" i="19"/>
  <c r="Q93" i="19"/>
  <c r="R93" i="19"/>
  <c r="S93" i="19"/>
  <c r="T93" i="19"/>
  <c r="U93" i="19"/>
  <c r="V93" i="19"/>
  <c r="W93" i="19"/>
  <c r="X93" i="19"/>
  <c r="O93" i="19"/>
  <c r="P92" i="19"/>
  <c r="Q92" i="19"/>
  <c r="R92" i="19"/>
  <c r="S92" i="19"/>
  <c r="T92" i="19"/>
  <c r="U92" i="19"/>
  <c r="V92" i="19"/>
  <c r="W92" i="19"/>
  <c r="X92" i="19"/>
  <c r="O92" i="19"/>
  <c r="AA91" i="19"/>
  <c r="AB91" i="19"/>
  <c r="AC91" i="19"/>
  <c r="AD91" i="19"/>
  <c r="AE91" i="19"/>
  <c r="AF91" i="19"/>
  <c r="AG91" i="19"/>
  <c r="AH91" i="19"/>
  <c r="AI91" i="19"/>
  <c r="Z91" i="19"/>
  <c r="P91" i="19"/>
  <c r="Q91" i="19"/>
  <c r="R91" i="19"/>
  <c r="S91" i="19"/>
  <c r="T91" i="19"/>
  <c r="U91" i="19"/>
  <c r="V91" i="19"/>
  <c r="W91" i="19"/>
  <c r="X91" i="19"/>
  <c r="O91" i="19"/>
  <c r="AA90" i="19"/>
  <c r="AB90" i="19"/>
  <c r="AC90" i="19"/>
  <c r="AD90" i="19"/>
  <c r="AE90" i="19"/>
  <c r="AF90" i="19"/>
  <c r="AG90" i="19"/>
  <c r="AH90" i="19"/>
  <c r="AI90" i="19"/>
  <c r="Z90" i="19"/>
  <c r="P90" i="19"/>
  <c r="Q90" i="19"/>
  <c r="R90" i="19"/>
  <c r="S90" i="19"/>
  <c r="T90" i="19"/>
  <c r="U90" i="19"/>
  <c r="V90" i="19"/>
  <c r="W90" i="19"/>
  <c r="X90" i="19"/>
  <c r="O90" i="19"/>
  <c r="AA89" i="19"/>
  <c r="AB89" i="19"/>
  <c r="AC89" i="19"/>
  <c r="AD89" i="19"/>
  <c r="AE89" i="19"/>
  <c r="AF89" i="19"/>
  <c r="AG89" i="19"/>
  <c r="AH89" i="19"/>
  <c r="AI89" i="19"/>
  <c r="Z89" i="19"/>
  <c r="P89" i="19"/>
  <c r="Q89" i="19"/>
  <c r="R89" i="19"/>
  <c r="S89" i="19"/>
  <c r="T89" i="19"/>
  <c r="U89" i="19"/>
  <c r="V89" i="19"/>
  <c r="W89" i="19"/>
  <c r="X89" i="19"/>
  <c r="O89" i="19"/>
  <c r="AA88" i="19"/>
  <c r="AB88" i="19"/>
  <c r="AC88" i="19"/>
  <c r="AD88" i="19"/>
  <c r="AE88" i="19"/>
  <c r="AF88" i="19"/>
  <c r="AG88" i="19"/>
  <c r="AH88" i="19"/>
  <c r="AI88" i="19"/>
  <c r="Z88" i="19"/>
  <c r="P88" i="19"/>
  <c r="Q88" i="19"/>
  <c r="R88" i="19"/>
  <c r="S88" i="19"/>
  <c r="T88" i="19"/>
  <c r="U88" i="19"/>
  <c r="V88" i="19"/>
  <c r="W88" i="19"/>
  <c r="X88" i="19"/>
  <c r="O88" i="19"/>
  <c r="AA87" i="19"/>
  <c r="AB87" i="19"/>
  <c r="AC87" i="19"/>
  <c r="AD87" i="19"/>
  <c r="AE87" i="19"/>
  <c r="AF87" i="19"/>
  <c r="AG87" i="19"/>
  <c r="AH87" i="19"/>
  <c r="AI87" i="19"/>
  <c r="Z87" i="19"/>
  <c r="P87" i="19"/>
  <c r="Q87" i="19"/>
  <c r="R87" i="19"/>
  <c r="S87" i="19"/>
  <c r="T87" i="19"/>
  <c r="U87" i="19"/>
  <c r="V87" i="19"/>
  <c r="W87" i="19"/>
  <c r="X87" i="19"/>
  <c r="O87" i="19"/>
  <c r="AA86" i="19"/>
  <c r="AB86" i="19"/>
  <c r="AC86" i="19"/>
  <c r="AD86" i="19"/>
  <c r="AE86" i="19"/>
  <c r="AF86" i="19"/>
  <c r="AG86" i="19"/>
  <c r="AH86" i="19"/>
  <c r="AI86" i="19"/>
  <c r="Z86" i="19"/>
  <c r="P86" i="19"/>
  <c r="Q86" i="19"/>
  <c r="R86" i="19"/>
  <c r="S86" i="19"/>
  <c r="T86" i="19"/>
  <c r="U86" i="19"/>
  <c r="V86" i="19"/>
  <c r="W86" i="19"/>
  <c r="X86" i="19"/>
  <c r="O86" i="19"/>
  <c r="AA85" i="19"/>
  <c r="AB85" i="19"/>
  <c r="AC85" i="19"/>
  <c r="AD85" i="19"/>
  <c r="AE85" i="19"/>
  <c r="AF85" i="19"/>
  <c r="AG85" i="19"/>
  <c r="AH85" i="19"/>
  <c r="AI85" i="19"/>
  <c r="Z85" i="19"/>
  <c r="P85" i="19"/>
  <c r="Q85" i="19"/>
  <c r="R85" i="19"/>
  <c r="S85" i="19"/>
  <c r="T85" i="19"/>
  <c r="U85" i="19"/>
  <c r="V85" i="19"/>
  <c r="W85" i="19"/>
  <c r="X85" i="19"/>
  <c r="O85" i="19"/>
  <c r="AA84" i="19"/>
  <c r="AB84" i="19"/>
  <c r="AC84" i="19"/>
  <c r="AD84" i="19"/>
  <c r="AE84" i="19"/>
  <c r="AF84" i="19"/>
  <c r="AG84" i="19"/>
  <c r="AH84" i="19"/>
  <c r="AI84" i="19"/>
  <c r="Z84" i="19"/>
  <c r="P84" i="19"/>
  <c r="Q84" i="19"/>
  <c r="R84" i="19"/>
  <c r="S84" i="19"/>
  <c r="T84" i="19"/>
  <c r="U84" i="19"/>
  <c r="V84" i="19"/>
  <c r="W84" i="19"/>
  <c r="X84" i="19"/>
  <c r="O84" i="19"/>
  <c r="P83" i="19"/>
  <c r="Q83" i="19"/>
  <c r="R83" i="19"/>
  <c r="S83" i="19"/>
  <c r="T83" i="19"/>
  <c r="U83" i="19"/>
  <c r="V83" i="19"/>
  <c r="W83" i="19"/>
  <c r="X83" i="19"/>
  <c r="O83" i="19"/>
  <c r="AA82" i="19"/>
  <c r="AB82" i="19"/>
  <c r="AC82" i="19"/>
  <c r="AD82" i="19"/>
  <c r="AE82" i="19"/>
  <c r="AF82" i="19"/>
  <c r="AG82" i="19"/>
  <c r="AH82" i="19"/>
  <c r="AI82" i="19"/>
  <c r="Z82" i="19"/>
  <c r="P82" i="19"/>
  <c r="Q82" i="19"/>
  <c r="R82" i="19"/>
  <c r="S82" i="19"/>
  <c r="T82" i="19"/>
  <c r="U82" i="19"/>
  <c r="V82" i="19"/>
  <c r="W82" i="19"/>
  <c r="X82" i="19"/>
  <c r="O82" i="19"/>
  <c r="AA81" i="19"/>
  <c r="AB81" i="19"/>
  <c r="AC81" i="19"/>
  <c r="AD81" i="19"/>
  <c r="AE81" i="19"/>
  <c r="AF81" i="19"/>
  <c r="AG81" i="19"/>
  <c r="AH81" i="19"/>
  <c r="AI81" i="19"/>
  <c r="Z81" i="19"/>
  <c r="P81" i="19"/>
  <c r="Q81" i="19"/>
  <c r="R81" i="19"/>
  <c r="S81" i="19"/>
  <c r="T81" i="19"/>
  <c r="U81" i="19"/>
  <c r="V81" i="19"/>
  <c r="W81" i="19"/>
  <c r="X81" i="19"/>
  <c r="O81" i="19"/>
  <c r="AA80" i="19"/>
  <c r="AB80" i="19"/>
  <c r="AC80" i="19"/>
  <c r="AD80" i="19"/>
  <c r="AE80" i="19"/>
  <c r="AF80" i="19"/>
  <c r="AG80" i="19"/>
  <c r="AH80" i="19"/>
  <c r="AI80" i="19"/>
  <c r="Z80" i="19"/>
  <c r="P80" i="19"/>
  <c r="Q80" i="19"/>
  <c r="R80" i="19"/>
  <c r="S80" i="19"/>
  <c r="T80" i="19"/>
  <c r="U80" i="19"/>
  <c r="V80" i="19"/>
  <c r="W80" i="19"/>
  <c r="X80" i="19"/>
  <c r="O80" i="19"/>
  <c r="AA79" i="19"/>
  <c r="AB79" i="19"/>
  <c r="AC79" i="19"/>
  <c r="AD79" i="19"/>
  <c r="AE79" i="19"/>
  <c r="AF79" i="19"/>
  <c r="AG79" i="19"/>
  <c r="AH79" i="19"/>
  <c r="AI79" i="19"/>
  <c r="Z79" i="19"/>
  <c r="P79" i="19"/>
  <c r="Q79" i="19"/>
  <c r="R79" i="19"/>
  <c r="S79" i="19"/>
  <c r="T79" i="19"/>
  <c r="U79" i="19"/>
  <c r="V79" i="19"/>
  <c r="W79" i="19"/>
  <c r="X79" i="19"/>
  <c r="O79" i="19"/>
  <c r="AA78" i="19"/>
  <c r="AB78" i="19"/>
  <c r="AC78" i="19"/>
  <c r="AD78" i="19"/>
  <c r="AE78" i="19"/>
  <c r="AF78" i="19"/>
  <c r="AG78" i="19"/>
  <c r="AH78" i="19"/>
  <c r="AI78" i="19"/>
  <c r="Z78" i="19"/>
  <c r="P78" i="19"/>
  <c r="Q78" i="19"/>
  <c r="R78" i="19"/>
  <c r="S78" i="19"/>
  <c r="T78" i="19"/>
  <c r="U78" i="19"/>
  <c r="V78" i="19"/>
  <c r="W78" i="19"/>
  <c r="X78" i="19"/>
  <c r="O78" i="19"/>
  <c r="AA77" i="19"/>
  <c r="AB77" i="19"/>
  <c r="AC77" i="19"/>
  <c r="AD77" i="19"/>
  <c r="AE77" i="19"/>
  <c r="AF77" i="19"/>
  <c r="AG77" i="19"/>
  <c r="AH77" i="19"/>
  <c r="AI77" i="19"/>
  <c r="Z77" i="19"/>
  <c r="P77" i="19"/>
  <c r="Q77" i="19"/>
  <c r="R77" i="19"/>
  <c r="S77" i="19"/>
  <c r="T77" i="19"/>
  <c r="U77" i="19"/>
  <c r="V77" i="19"/>
  <c r="W77" i="19"/>
  <c r="X77" i="19"/>
  <c r="O77" i="19"/>
  <c r="AA76" i="19"/>
  <c r="AB76" i="19"/>
  <c r="AC76" i="19"/>
  <c r="AD76" i="19"/>
  <c r="AE76" i="19"/>
  <c r="AF76" i="19"/>
  <c r="AG76" i="19"/>
  <c r="AH76" i="19"/>
  <c r="AI76" i="19"/>
  <c r="Z76" i="19"/>
  <c r="P76" i="19"/>
  <c r="Q76" i="19"/>
  <c r="R76" i="19"/>
  <c r="S76" i="19"/>
  <c r="T76" i="19"/>
  <c r="U76" i="19"/>
  <c r="V76" i="19"/>
  <c r="W76" i="19"/>
  <c r="X76" i="19"/>
  <c r="O76" i="19"/>
  <c r="AA75" i="19"/>
  <c r="AB75" i="19"/>
  <c r="AC75" i="19"/>
  <c r="AD75" i="19"/>
  <c r="AE75" i="19"/>
  <c r="AF75" i="19"/>
  <c r="AG75" i="19"/>
  <c r="AH75" i="19"/>
  <c r="AI75" i="19"/>
  <c r="Z75" i="19"/>
  <c r="P75" i="19"/>
  <c r="Q75" i="19"/>
  <c r="R75" i="19"/>
  <c r="S75" i="19"/>
  <c r="T75" i="19"/>
  <c r="U75" i="19"/>
  <c r="V75" i="19"/>
  <c r="W75" i="19"/>
  <c r="X75" i="19"/>
  <c r="O75" i="19"/>
  <c r="P74" i="19"/>
  <c r="Q74" i="19"/>
  <c r="R74" i="19"/>
  <c r="S74" i="19"/>
  <c r="T74" i="19"/>
  <c r="U74" i="19"/>
  <c r="V74" i="19"/>
  <c r="W74" i="19"/>
  <c r="X74" i="19"/>
  <c r="O74" i="19"/>
  <c r="AA73" i="19"/>
  <c r="AB73" i="19"/>
  <c r="AC73" i="19"/>
  <c r="AD73" i="19"/>
  <c r="AE73" i="19"/>
  <c r="AF73" i="19"/>
  <c r="AG73" i="19"/>
  <c r="AH73" i="19"/>
  <c r="AI73" i="19"/>
  <c r="Z73" i="19"/>
  <c r="P73" i="19"/>
  <c r="Q73" i="19"/>
  <c r="R73" i="19"/>
  <c r="S73" i="19"/>
  <c r="T73" i="19"/>
  <c r="U73" i="19"/>
  <c r="V73" i="19"/>
  <c r="W73" i="19"/>
  <c r="X73" i="19"/>
  <c r="O73" i="19"/>
  <c r="AA72" i="19"/>
  <c r="AB72" i="19"/>
  <c r="AC72" i="19"/>
  <c r="AD72" i="19"/>
  <c r="AE72" i="19"/>
  <c r="AF72" i="19"/>
  <c r="AG72" i="19"/>
  <c r="AH72" i="19"/>
  <c r="AI72" i="19"/>
  <c r="Z72" i="19"/>
  <c r="P72" i="19"/>
  <c r="Q72" i="19"/>
  <c r="R72" i="19"/>
  <c r="S72" i="19"/>
  <c r="T72" i="19"/>
  <c r="U72" i="19"/>
  <c r="V72" i="19"/>
  <c r="W72" i="19"/>
  <c r="X72" i="19"/>
  <c r="O72" i="19"/>
  <c r="AA71" i="19"/>
  <c r="AB71" i="19"/>
  <c r="AC71" i="19"/>
  <c r="AD71" i="19"/>
  <c r="AE71" i="19"/>
  <c r="AF71" i="19"/>
  <c r="AG71" i="19"/>
  <c r="AH71" i="19"/>
  <c r="AI71" i="19"/>
  <c r="Z71" i="19"/>
  <c r="P71" i="19"/>
  <c r="Q71" i="19"/>
  <c r="R71" i="19"/>
  <c r="S71" i="19"/>
  <c r="T71" i="19"/>
  <c r="U71" i="19"/>
  <c r="V71" i="19"/>
  <c r="W71" i="19"/>
  <c r="X71" i="19"/>
  <c r="O71" i="19"/>
  <c r="AA70" i="19"/>
  <c r="AB70" i="19"/>
  <c r="AC70" i="19"/>
  <c r="AD70" i="19"/>
  <c r="AE70" i="19"/>
  <c r="AF70" i="19"/>
  <c r="AG70" i="19"/>
  <c r="AH70" i="19"/>
  <c r="AI70" i="19"/>
  <c r="Z70" i="19"/>
  <c r="P70" i="19"/>
  <c r="Q70" i="19"/>
  <c r="R70" i="19"/>
  <c r="S70" i="19"/>
  <c r="T70" i="19"/>
  <c r="U70" i="19"/>
  <c r="V70" i="19"/>
  <c r="W70" i="19"/>
  <c r="X70" i="19"/>
  <c r="O70" i="19"/>
  <c r="AA69" i="19"/>
  <c r="AB69" i="19"/>
  <c r="AC69" i="19"/>
  <c r="AD69" i="19"/>
  <c r="AE69" i="19"/>
  <c r="AF69" i="19"/>
  <c r="AG69" i="19"/>
  <c r="AH69" i="19"/>
  <c r="AI69" i="19"/>
  <c r="Z69" i="19"/>
  <c r="P69" i="19"/>
  <c r="Q69" i="19"/>
  <c r="R69" i="19"/>
  <c r="S69" i="19"/>
  <c r="T69" i="19"/>
  <c r="U69" i="19"/>
  <c r="V69" i="19"/>
  <c r="W69" i="19"/>
  <c r="X69" i="19"/>
  <c r="O69" i="19"/>
  <c r="AA68" i="19"/>
  <c r="AB68" i="19"/>
  <c r="AC68" i="19"/>
  <c r="AD68" i="19"/>
  <c r="AE68" i="19"/>
  <c r="AF68" i="19"/>
  <c r="AG68" i="19"/>
  <c r="AH68" i="19"/>
  <c r="AI68" i="19"/>
  <c r="Z68" i="19"/>
  <c r="P68" i="19"/>
  <c r="Q68" i="19"/>
  <c r="R68" i="19"/>
  <c r="S68" i="19"/>
  <c r="T68" i="19"/>
  <c r="U68" i="19"/>
  <c r="V68" i="19"/>
  <c r="W68" i="19"/>
  <c r="X68" i="19"/>
  <c r="O68" i="19"/>
  <c r="AA67" i="19"/>
  <c r="AB67" i="19"/>
  <c r="AC67" i="19"/>
  <c r="AD67" i="19"/>
  <c r="AE67" i="19"/>
  <c r="AF67" i="19"/>
  <c r="AG67" i="19"/>
  <c r="AH67" i="19"/>
  <c r="AI67" i="19"/>
  <c r="Z67" i="19"/>
  <c r="P67" i="19"/>
  <c r="Q67" i="19"/>
  <c r="R67" i="19"/>
  <c r="S67" i="19"/>
  <c r="T67" i="19"/>
  <c r="U67" i="19"/>
  <c r="V67" i="19"/>
  <c r="W67" i="19"/>
  <c r="X67" i="19"/>
  <c r="O67" i="19"/>
  <c r="AA66" i="19"/>
  <c r="AB66" i="19"/>
  <c r="AC66" i="19"/>
  <c r="AD66" i="19"/>
  <c r="AE66" i="19"/>
  <c r="AF66" i="19"/>
  <c r="AG66" i="19"/>
  <c r="AH66" i="19"/>
  <c r="AI66" i="19"/>
  <c r="Z66" i="19"/>
  <c r="P66" i="19"/>
  <c r="Q66" i="19"/>
  <c r="R66" i="19"/>
  <c r="S66" i="19"/>
  <c r="T66" i="19"/>
  <c r="U66" i="19"/>
  <c r="V66" i="19"/>
  <c r="W66" i="19"/>
  <c r="X66" i="19"/>
  <c r="O66" i="19"/>
  <c r="Y104" i="19" l="1"/>
  <c r="P65" i="19"/>
  <c r="Q65" i="19"/>
  <c r="R65" i="19"/>
  <c r="S65" i="19"/>
  <c r="T65" i="19"/>
  <c r="U65" i="19"/>
  <c r="V65" i="19"/>
  <c r="W65" i="19"/>
  <c r="X65" i="19"/>
  <c r="O65" i="19"/>
  <c r="AA64" i="19"/>
  <c r="AB64" i="19"/>
  <c r="AC64" i="19"/>
  <c r="AD64" i="19"/>
  <c r="AE64" i="19"/>
  <c r="AF64" i="19"/>
  <c r="AG64" i="19"/>
  <c r="AH64" i="19"/>
  <c r="AI64" i="19"/>
  <c r="Z64" i="19"/>
  <c r="P64" i="19"/>
  <c r="Q64" i="19"/>
  <c r="R64" i="19"/>
  <c r="S64" i="19"/>
  <c r="T64" i="19"/>
  <c r="U64" i="19"/>
  <c r="V64" i="19"/>
  <c r="W64" i="19"/>
  <c r="X64" i="19"/>
  <c r="O64" i="19"/>
  <c r="AA63" i="19"/>
  <c r="AB63" i="19"/>
  <c r="AC63" i="19"/>
  <c r="AD63" i="19"/>
  <c r="AE63" i="19"/>
  <c r="AF63" i="19"/>
  <c r="AG63" i="19"/>
  <c r="AH63" i="19"/>
  <c r="AI63" i="19"/>
  <c r="Z63" i="19"/>
  <c r="P63" i="19"/>
  <c r="Q63" i="19"/>
  <c r="R63" i="19"/>
  <c r="S63" i="19"/>
  <c r="T63" i="19"/>
  <c r="U63" i="19"/>
  <c r="V63" i="19"/>
  <c r="W63" i="19"/>
  <c r="X63" i="19"/>
  <c r="O63" i="19"/>
  <c r="AA62" i="19"/>
  <c r="AB62" i="19"/>
  <c r="AC62" i="19"/>
  <c r="AD62" i="19"/>
  <c r="AE62" i="19"/>
  <c r="AF62" i="19"/>
  <c r="AG62" i="19"/>
  <c r="AH62" i="19"/>
  <c r="AI62" i="19"/>
  <c r="Z62" i="19"/>
  <c r="P62" i="19"/>
  <c r="Q62" i="19"/>
  <c r="R62" i="19"/>
  <c r="S62" i="19"/>
  <c r="T62" i="19"/>
  <c r="U62" i="19"/>
  <c r="V62" i="19"/>
  <c r="W62" i="19"/>
  <c r="X62" i="19"/>
  <c r="O62" i="19"/>
  <c r="AA61" i="19"/>
  <c r="AB61" i="19"/>
  <c r="AC61" i="19"/>
  <c r="AD61" i="19"/>
  <c r="AE61" i="19"/>
  <c r="AF61" i="19"/>
  <c r="AG61" i="19"/>
  <c r="AH61" i="19"/>
  <c r="AI61" i="19"/>
  <c r="Z61" i="19"/>
  <c r="P61" i="19"/>
  <c r="Q61" i="19"/>
  <c r="R61" i="19"/>
  <c r="S61" i="19"/>
  <c r="T61" i="19"/>
  <c r="U61" i="19"/>
  <c r="V61" i="19"/>
  <c r="W61" i="19"/>
  <c r="X61" i="19"/>
  <c r="O61" i="19"/>
  <c r="AA60" i="19"/>
  <c r="AB60" i="19"/>
  <c r="AC60" i="19"/>
  <c r="AD60" i="19"/>
  <c r="AE60" i="19"/>
  <c r="AF60" i="19"/>
  <c r="AG60" i="19"/>
  <c r="AH60" i="19"/>
  <c r="AI60" i="19"/>
  <c r="Z60" i="19"/>
  <c r="P60" i="19"/>
  <c r="Q60" i="19"/>
  <c r="R60" i="19"/>
  <c r="S60" i="19"/>
  <c r="T60" i="19"/>
  <c r="U60" i="19"/>
  <c r="V60" i="19"/>
  <c r="W60" i="19"/>
  <c r="X60" i="19"/>
  <c r="O60" i="19"/>
  <c r="AA59" i="19"/>
  <c r="AB59" i="19"/>
  <c r="AC59" i="19"/>
  <c r="AD59" i="19"/>
  <c r="AE59" i="19"/>
  <c r="AF59" i="19"/>
  <c r="AG59" i="19"/>
  <c r="AH59" i="19"/>
  <c r="AI59" i="19"/>
  <c r="Z59" i="19"/>
  <c r="P59" i="19"/>
  <c r="Q59" i="19"/>
  <c r="R59" i="19"/>
  <c r="S59" i="19"/>
  <c r="T59" i="19"/>
  <c r="U59" i="19"/>
  <c r="V59" i="19"/>
  <c r="W59" i="19"/>
  <c r="X59" i="19"/>
  <c r="O59" i="19"/>
  <c r="AA58" i="19"/>
  <c r="AB58" i="19"/>
  <c r="AC58" i="19"/>
  <c r="AD58" i="19"/>
  <c r="AE58" i="19"/>
  <c r="AF58" i="19"/>
  <c r="AG58" i="19"/>
  <c r="AH58" i="19"/>
  <c r="AI58" i="19"/>
  <c r="Z58" i="19"/>
  <c r="P58" i="19"/>
  <c r="Q58" i="19"/>
  <c r="R58" i="19"/>
  <c r="S58" i="19"/>
  <c r="T58" i="19"/>
  <c r="U58" i="19"/>
  <c r="V58" i="19"/>
  <c r="W58" i="19"/>
  <c r="X58" i="19"/>
  <c r="O58" i="19"/>
  <c r="AA57" i="19"/>
  <c r="AB57" i="19"/>
  <c r="AC57" i="19"/>
  <c r="AD57" i="19"/>
  <c r="AE57" i="19"/>
  <c r="AF57" i="19"/>
  <c r="AG57" i="19"/>
  <c r="AH57" i="19"/>
  <c r="AI57" i="19"/>
  <c r="Z57" i="19"/>
  <c r="P57" i="19"/>
  <c r="Q57" i="19"/>
  <c r="R57" i="19"/>
  <c r="S57" i="19"/>
  <c r="T57" i="19"/>
  <c r="U57" i="19"/>
  <c r="V57" i="19"/>
  <c r="W57" i="19"/>
  <c r="X57" i="19"/>
  <c r="O57" i="19"/>
  <c r="P56" i="19"/>
  <c r="Q56" i="19"/>
  <c r="R56" i="19"/>
  <c r="S56" i="19"/>
  <c r="T56" i="19"/>
  <c r="U56" i="19"/>
  <c r="V56" i="19"/>
  <c r="W56" i="19"/>
  <c r="X56" i="19"/>
  <c r="O56" i="19"/>
  <c r="AA55" i="19"/>
  <c r="AB55" i="19"/>
  <c r="AC55" i="19"/>
  <c r="AD55" i="19"/>
  <c r="AE55" i="19"/>
  <c r="AF55" i="19"/>
  <c r="AG55" i="19"/>
  <c r="AH55" i="19"/>
  <c r="AI55" i="19"/>
  <c r="Z55" i="19"/>
  <c r="P55" i="19"/>
  <c r="Q55" i="19"/>
  <c r="R55" i="19"/>
  <c r="S55" i="19"/>
  <c r="T55" i="19"/>
  <c r="U55" i="19"/>
  <c r="V55" i="19"/>
  <c r="W55" i="19"/>
  <c r="X55" i="19"/>
  <c r="O55" i="19"/>
  <c r="AA54" i="19"/>
  <c r="AB54" i="19"/>
  <c r="AC54" i="19"/>
  <c r="AD54" i="19"/>
  <c r="AE54" i="19"/>
  <c r="AF54" i="19"/>
  <c r="AG54" i="19"/>
  <c r="AH54" i="19"/>
  <c r="AI54" i="19"/>
  <c r="Z54" i="19"/>
  <c r="P54" i="19"/>
  <c r="Q54" i="19"/>
  <c r="R54" i="19"/>
  <c r="S54" i="19"/>
  <c r="T54" i="19"/>
  <c r="U54" i="19"/>
  <c r="V54" i="19"/>
  <c r="W54" i="19"/>
  <c r="X54" i="19"/>
  <c r="O54" i="19"/>
  <c r="AA53" i="19"/>
  <c r="AB53" i="19"/>
  <c r="AC53" i="19"/>
  <c r="AD53" i="19"/>
  <c r="AE53" i="19"/>
  <c r="AF53" i="19"/>
  <c r="AG53" i="19"/>
  <c r="AH53" i="19"/>
  <c r="AI53" i="19"/>
  <c r="Z53" i="19"/>
  <c r="P53" i="19"/>
  <c r="Q53" i="19"/>
  <c r="R53" i="19"/>
  <c r="S53" i="19"/>
  <c r="T53" i="19"/>
  <c r="U53" i="19"/>
  <c r="V53" i="19"/>
  <c r="W53" i="19"/>
  <c r="X53" i="19"/>
  <c r="O53" i="19"/>
  <c r="AA52" i="19"/>
  <c r="AB52" i="19"/>
  <c r="AC52" i="19"/>
  <c r="AD52" i="19"/>
  <c r="AE52" i="19"/>
  <c r="AF52" i="19"/>
  <c r="AG52" i="19"/>
  <c r="AH52" i="19"/>
  <c r="AI52" i="19"/>
  <c r="Z52" i="19"/>
  <c r="P52" i="19"/>
  <c r="Q52" i="19"/>
  <c r="R52" i="19"/>
  <c r="S52" i="19"/>
  <c r="T52" i="19"/>
  <c r="U52" i="19"/>
  <c r="V52" i="19"/>
  <c r="W52" i="19"/>
  <c r="X52" i="19"/>
  <c r="O52" i="19"/>
  <c r="AA51" i="19"/>
  <c r="AB51" i="19"/>
  <c r="AC51" i="19"/>
  <c r="AD51" i="19"/>
  <c r="AE51" i="19"/>
  <c r="AF51" i="19"/>
  <c r="AG51" i="19"/>
  <c r="AH51" i="19"/>
  <c r="AI51" i="19"/>
  <c r="Z51" i="19"/>
  <c r="P51" i="19"/>
  <c r="Q51" i="19"/>
  <c r="R51" i="19"/>
  <c r="S51" i="19"/>
  <c r="T51" i="19"/>
  <c r="U51" i="19"/>
  <c r="V51" i="19"/>
  <c r="W51" i="19"/>
  <c r="X51" i="19"/>
  <c r="O51" i="19"/>
  <c r="AA50" i="19"/>
  <c r="AB50" i="19"/>
  <c r="AC50" i="19"/>
  <c r="AD50" i="19"/>
  <c r="AE50" i="19"/>
  <c r="AF50" i="19"/>
  <c r="AG50" i="19"/>
  <c r="AH50" i="19"/>
  <c r="AI50" i="19"/>
  <c r="Z50" i="19"/>
  <c r="P50" i="19"/>
  <c r="Q50" i="19"/>
  <c r="R50" i="19"/>
  <c r="S50" i="19"/>
  <c r="T50" i="19"/>
  <c r="U50" i="19"/>
  <c r="V50" i="19"/>
  <c r="W50" i="19"/>
  <c r="X50" i="19"/>
  <c r="O50" i="19"/>
  <c r="AA49" i="19"/>
  <c r="AB49" i="19"/>
  <c r="AC49" i="19"/>
  <c r="AD49" i="19"/>
  <c r="AE49" i="19"/>
  <c r="AF49" i="19"/>
  <c r="AG49" i="19"/>
  <c r="AH49" i="19"/>
  <c r="AI49" i="19"/>
  <c r="Z49" i="19"/>
  <c r="P49" i="19"/>
  <c r="Q49" i="19"/>
  <c r="R49" i="19"/>
  <c r="S49" i="19"/>
  <c r="T49" i="19"/>
  <c r="U49" i="19"/>
  <c r="V49" i="19"/>
  <c r="W49" i="19"/>
  <c r="X49" i="19"/>
  <c r="O49" i="19"/>
  <c r="AA48" i="19"/>
  <c r="AB48" i="19"/>
  <c r="AC48" i="19"/>
  <c r="AD48" i="19"/>
  <c r="AE48" i="19"/>
  <c r="AF48" i="19"/>
  <c r="AG48" i="19"/>
  <c r="AH48" i="19"/>
  <c r="AI48" i="19"/>
  <c r="Z48" i="19"/>
  <c r="P48" i="19"/>
  <c r="Q48" i="19"/>
  <c r="R48" i="19"/>
  <c r="S48" i="19"/>
  <c r="T48" i="19"/>
  <c r="U48" i="19"/>
  <c r="V48" i="19"/>
  <c r="W48" i="19"/>
  <c r="X48" i="19"/>
  <c r="O48" i="19"/>
  <c r="P47" i="19"/>
  <c r="Q47" i="19"/>
  <c r="R47" i="19"/>
  <c r="S47" i="19"/>
  <c r="T47" i="19"/>
  <c r="U47" i="19"/>
  <c r="V47" i="19"/>
  <c r="W47" i="19"/>
  <c r="X47" i="19"/>
  <c r="O47" i="19"/>
  <c r="AA46" i="19"/>
  <c r="AB46" i="19"/>
  <c r="AC46" i="19"/>
  <c r="AD46" i="19"/>
  <c r="AE46" i="19"/>
  <c r="AF46" i="19"/>
  <c r="AG46" i="19"/>
  <c r="AH46" i="19"/>
  <c r="AI46" i="19"/>
  <c r="Z46" i="19"/>
  <c r="P46" i="19"/>
  <c r="Q46" i="19"/>
  <c r="R46" i="19"/>
  <c r="S46" i="19"/>
  <c r="T46" i="19"/>
  <c r="U46" i="19"/>
  <c r="V46" i="19"/>
  <c r="W46" i="19"/>
  <c r="X46" i="19"/>
  <c r="O46" i="19"/>
  <c r="AA45" i="19"/>
  <c r="AB45" i="19"/>
  <c r="AC45" i="19"/>
  <c r="AD45" i="19"/>
  <c r="AE45" i="19"/>
  <c r="AF45" i="19"/>
  <c r="AG45" i="19"/>
  <c r="AH45" i="19"/>
  <c r="AI45" i="19"/>
  <c r="Z45" i="19"/>
  <c r="P45" i="19"/>
  <c r="Q45" i="19"/>
  <c r="R45" i="19"/>
  <c r="S45" i="19"/>
  <c r="T45" i="19"/>
  <c r="U45" i="19"/>
  <c r="V45" i="19"/>
  <c r="W45" i="19"/>
  <c r="X45" i="19"/>
  <c r="O45" i="19"/>
  <c r="AA44" i="19"/>
  <c r="AB44" i="19"/>
  <c r="AC44" i="19"/>
  <c r="AD44" i="19"/>
  <c r="AE44" i="19"/>
  <c r="AF44" i="19"/>
  <c r="AG44" i="19"/>
  <c r="AH44" i="19"/>
  <c r="AI44" i="19"/>
  <c r="Z44" i="19"/>
  <c r="P44" i="19"/>
  <c r="Q44" i="19"/>
  <c r="R44" i="19"/>
  <c r="S44" i="19"/>
  <c r="T44" i="19"/>
  <c r="U44" i="19"/>
  <c r="V44" i="19"/>
  <c r="W44" i="19"/>
  <c r="X44" i="19"/>
  <c r="O44" i="19"/>
  <c r="AA43" i="19"/>
  <c r="AB43" i="19"/>
  <c r="AC43" i="19"/>
  <c r="AD43" i="19"/>
  <c r="AE43" i="19"/>
  <c r="AF43" i="19"/>
  <c r="AG43" i="19"/>
  <c r="AH43" i="19"/>
  <c r="AI43" i="19"/>
  <c r="Z43" i="19"/>
  <c r="P43" i="19"/>
  <c r="Q43" i="19"/>
  <c r="R43" i="19"/>
  <c r="S43" i="19"/>
  <c r="T43" i="19"/>
  <c r="U43" i="19"/>
  <c r="V43" i="19"/>
  <c r="W43" i="19"/>
  <c r="X43" i="19"/>
  <c r="O43" i="19"/>
  <c r="AA42" i="19"/>
  <c r="AB42" i="19"/>
  <c r="AC42" i="19"/>
  <c r="AD42" i="19"/>
  <c r="AE42" i="19"/>
  <c r="AF42" i="19"/>
  <c r="AG42" i="19"/>
  <c r="AH42" i="19"/>
  <c r="AI42" i="19"/>
  <c r="Z42" i="19"/>
  <c r="P42" i="19"/>
  <c r="Q42" i="19"/>
  <c r="R42" i="19"/>
  <c r="S42" i="19"/>
  <c r="T42" i="19"/>
  <c r="U42" i="19"/>
  <c r="V42" i="19"/>
  <c r="W42" i="19"/>
  <c r="X42" i="19"/>
  <c r="O42" i="19"/>
  <c r="AA41" i="19"/>
  <c r="AB41" i="19"/>
  <c r="AC41" i="19"/>
  <c r="AD41" i="19"/>
  <c r="AE41" i="19"/>
  <c r="AF41" i="19"/>
  <c r="AG41" i="19"/>
  <c r="AH41" i="19"/>
  <c r="AI41" i="19"/>
  <c r="Z41" i="19"/>
  <c r="P41" i="19"/>
  <c r="Q41" i="19"/>
  <c r="R41" i="19"/>
  <c r="S41" i="19"/>
  <c r="T41" i="19"/>
  <c r="U41" i="19"/>
  <c r="V41" i="19"/>
  <c r="W41" i="19"/>
  <c r="X41" i="19"/>
  <c r="O41" i="19"/>
  <c r="AA40" i="19"/>
  <c r="AB40" i="19"/>
  <c r="AC40" i="19"/>
  <c r="AD40" i="19"/>
  <c r="AE40" i="19"/>
  <c r="AF40" i="19"/>
  <c r="AG40" i="19"/>
  <c r="AH40" i="19"/>
  <c r="AI40" i="19"/>
  <c r="Z40" i="19"/>
  <c r="P40" i="19"/>
  <c r="Q40" i="19"/>
  <c r="R40" i="19"/>
  <c r="S40" i="19"/>
  <c r="T40" i="19"/>
  <c r="U40" i="19"/>
  <c r="V40" i="19"/>
  <c r="W40" i="19"/>
  <c r="X40" i="19"/>
  <c r="O40" i="19"/>
  <c r="AA39" i="19"/>
  <c r="AB39" i="19"/>
  <c r="AC39" i="19"/>
  <c r="AD39" i="19"/>
  <c r="AE39" i="19"/>
  <c r="AF39" i="19"/>
  <c r="AG39" i="19"/>
  <c r="AH39" i="19"/>
  <c r="AI39" i="19"/>
  <c r="Z39" i="19"/>
  <c r="P39" i="19"/>
  <c r="Q39" i="19"/>
  <c r="R39" i="19"/>
  <c r="S39" i="19"/>
  <c r="T39" i="19"/>
  <c r="U39" i="19"/>
  <c r="V39" i="19"/>
  <c r="W39" i="19"/>
  <c r="X39" i="19"/>
  <c r="O39" i="19"/>
  <c r="P38" i="19"/>
  <c r="Q38" i="19"/>
  <c r="R38" i="19"/>
  <c r="S38" i="19"/>
  <c r="T38" i="19"/>
  <c r="U38" i="19"/>
  <c r="V38" i="19"/>
  <c r="W38" i="19"/>
  <c r="X38" i="19"/>
  <c r="O38" i="19"/>
  <c r="AA37" i="19"/>
  <c r="AB37" i="19"/>
  <c r="AC37" i="19"/>
  <c r="AD37" i="19"/>
  <c r="AE37" i="19"/>
  <c r="AF37" i="19"/>
  <c r="AG37" i="19"/>
  <c r="AH37" i="19"/>
  <c r="AI37" i="19"/>
  <c r="Z37" i="19"/>
  <c r="P37" i="19"/>
  <c r="Q37" i="19"/>
  <c r="R37" i="19"/>
  <c r="S37" i="19"/>
  <c r="T37" i="19"/>
  <c r="U37" i="19"/>
  <c r="V37" i="19"/>
  <c r="W37" i="19"/>
  <c r="X37" i="19"/>
  <c r="O37" i="19"/>
  <c r="AA36" i="19"/>
  <c r="AB36" i="19"/>
  <c r="AC36" i="19"/>
  <c r="AD36" i="19"/>
  <c r="AE36" i="19"/>
  <c r="AF36" i="19"/>
  <c r="AG36" i="19"/>
  <c r="AH36" i="19"/>
  <c r="AI36" i="19"/>
  <c r="Z36" i="19"/>
  <c r="P36" i="19"/>
  <c r="Q36" i="19"/>
  <c r="R36" i="19"/>
  <c r="S36" i="19"/>
  <c r="T36" i="19"/>
  <c r="U36" i="19"/>
  <c r="V36" i="19"/>
  <c r="W36" i="19"/>
  <c r="X36" i="19"/>
  <c r="O36" i="19"/>
  <c r="AA35" i="19"/>
  <c r="AB35" i="19"/>
  <c r="AC35" i="19"/>
  <c r="AD35" i="19"/>
  <c r="AE35" i="19"/>
  <c r="AF35" i="19"/>
  <c r="AG35" i="19"/>
  <c r="AH35" i="19"/>
  <c r="AI35" i="19"/>
  <c r="Z35" i="19"/>
  <c r="P35" i="19"/>
  <c r="Q35" i="19"/>
  <c r="R35" i="19"/>
  <c r="S35" i="19"/>
  <c r="T35" i="19"/>
  <c r="U35" i="19"/>
  <c r="V35" i="19"/>
  <c r="W35" i="19"/>
  <c r="X35" i="19"/>
  <c r="O35" i="19"/>
  <c r="AA34" i="19"/>
  <c r="AB34" i="19"/>
  <c r="AC34" i="19"/>
  <c r="AD34" i="19"/>
  <c r="AE34" i="19"/>
  <c r="AF34" i="19"/>
  <c r="AG34" i="19"/>
  <c r="AH34" i="19"/>
  <c r="AI34" i="19"/>
  <c r="Z34" i="19"/>
  <c r="P34" i="19"/>
  <c r="Q34" i="19"/>
  <c r="R34" i="19"/>
  <c r="S34" i="19"/>
  <c r="T34" i="19"/>
  <c r="U34" i="19"/>
  <c r="V34" i="19"/>
  <c r="W34" i="19"/>
  <c r="X34" i="19"/>
  <c r="O34" i="19"/>
  <c r="AA33" i="19"/>
  <c r="AB33" i="19"/>
  <c r="AC33" i="19"/>
  <c r="AD33" i="19"/>
  <c r="AE33" i="19"/>
  <c r="AF33" i="19"/>
  <c r="AG33" i="19"/>
  <c r="AH33" i="19"/>
  <c r="AI33" i="19"/>
  <c r="Z33" i="19"/>
  <c r="P33" i="19"/>
  <c r="Q33" i="19"/>
  <c r="R33" i="19"/>
  <c r="S33" i="19"/>
  <c r="T33" i="19"/>
  <c r="U33" i="19"/>
  <c r="V33" i="19"/>
  <c r="W33" i="19"/>
  <c r="X33" i="19"/>
  <c r="O33" i="19"/>
  <c r="AA32" i="19"/>
  <c r="AB32" i="19"/>
  <c r="AC32" i="19"/>
  <c r="AD32" i="19"/>
  <c r="AE32" i="19"/>
  <c r="AF32" i="19"/>
  <c r="AG32" i="19"/>
  <c r="AH32" i="19"/>
  <c r="AI32" i="19"/>
  <c r="Z32" i="19"/>
  <c r="P32" i="19"/>
  <c r="Q32" i="19"/>
  <c r="R32" i="19"/>
  <c r="S32" i="19"/>
  <c r="T32" i="19"/>
  <c r="U32" i="19"/>
  <c r="V32" i="19"/>
  <c r="W32" i="19"/>
  <c r="X32" i="19"/>
  <c r="O32" i="19"/>
  <c r="AA31" i="19"/>
  <c r="AB31" i="19"/>
  <c r="AC31" i="19"/>
  <c r="AD31" i="19"/>
  <c r="AE31" i="19"/>
  <c r="AF31" i="19"/>
  <c r="AG31" i="19"/>
  <c r="AH31" i="19"/>
  <c r="AI31" i="19"/>
  <c r="Z31" i="19"/>
  <c r="P31" i="19"/>
  <c r="Q31" i="19"/>
  <c r="R31" i="19"/>
  <c r="S31" i="19"/>
  <c r="T31" i="19"/>
  <c r="U31" i="19"/>
  <c r="V31" i="19"/>
  <c r="W31" i="19"/>
  <c r="X31" i="19"/>
  <c r="O31" i="19"/>
  <c r="AA30" i="19"/>
  <c r="AB30" i="19"/>
  <c r="AC30" i="19"/>
  <c r="AD30" i="19"/>
  <c r="AE30" i="19"/>
  <c r="AF30" i="19"/>
  <c r="AG30" i="19"/>
  <c r="AH30" i="19"/>
  <c r="AI30" i="19"/>
  <c r="Z30" i="19"/>
  <c r="P30" i="19"/>
  <c r="Q30" i="19"/>
  <c r="R30" i="19"/>
  <c r="S30" i="19"/>
  <c r="T30" i="19"/>
  <c r="U30" i="19"/>
  <c r="V30" i="19"/>
  <c r="W30" i="19"/>
  <c r="X30" i="19"/>
  <c r="O30" i="19"/>
  <c r="P29" i="19"/>
  <c r="Q29" i="19"/>
  <c r="R29" i="19"/>
  <c r="S29" i="19"/>
  <c r="T29" i="19"/>
  <c r="U29" i="19"/>
  <c r="V29" i="19"/>
  <c r="W29" i="19"/>
  <c r="X29" i="19"/>
  <c r="O29" i="19"/>
  <c r="AA28" i="19"/>
  <c r="AB28" i="19"/>
  <c r="AC28" i="19"/>
  <c r="AD28" i="19"/>
  <c r="AE28" i="19"/>
  <c r="AF28" i="19"/>
  <c r="AG28" i="19"/>
  <c r="AH28" i="19"/>
  <c r="AI28" i="19"/>
  <c r="Z28" i="19"/>
  <c r="P28" i="19"/>
  <c r="Q28" i="19"/>
  <c r="R28" i="19"/>
  <c r="S28" i="19"/>
  <c r="T28" i="19"/>
  <c r="U28" i="19"/>
  <c r="V28" i="19"/>
  <c r="W28" i="19"/>
  <c r="X28" i="19"/>
  <c r="O28" i="19"/>
  <c r="AA27" i="19"/>
  <c r="AB27" i="19"/>
  <c r="AC27" i="19"/>
  <c r="AD27" i="19"/>
  <c r="AE27" i="19"/>
  <c r="AF27" i="19"/>
  <c r="AG27" i="19"/>
  <c r="AH27" i="19"/>
  <c r="AI27" i="19"/>
  <c r="Z27" i="19"/>
  <c r="P27" i="19"/>
  <c r="Q27" i="19"/>
  <c r="R27" i="19"/>
  <c r="S27" i="19"/>
  <c r="T27" i="19"/>
  <c r="U27" i="19"/>
  <c r="V27" i="19"/>
  <c r="W27" i="19"/>
  <c r="X27" i="19"/>
  <c r="O27" i="19"/>
  <c r="AA26" i="19"/>
  <c r="AB26" i="19"/>
  <c r="AC26" i="19"/>
  <c r="AD26" i="19"/>
  <c r="AE26" i="19"/>
  <c r="AF26" i="19"/>
  <c r="AG26" i="19"/>
  <c r="AH26" i="19"/>
  <c r="AI26" i="19"/>
  <c r="Z26" i="19"/>
  <c r="P26" i="19"/>
  <c r="Q26" i="19"/>
  <c r="R26" i="19"/>
  <c r="S26" i="19"/>
  <c r="T26" i="19"/>
  <c r="U26" i="19"/>
  <c r="V26" i="19"/>
  <c r="W26" i="19"/>
  <c r="X26" i="19"/>
  <c r="O26" i="19"/>
  <c r="AA25" i="19"/>
  <c r="AB25" i="19"/>
  <c r="AC25" i="19"/>
  <c r="AD25" i="19"/>
  <c r="AE25" i="19"/>
  <c r="AF25" i="19"/>
  <c r="AG25" i="19"/>
  <c r="AH25" i="19"/>
  <c r="AI25" i="19"/>
  <c r="Z25" i="19"/>
  <c r="P25" i="19"/>
  <c r="Q25" i="19"/>
  <c r="R25" i="19"/>
  <c r="S25" i="19"/>
  <c r="T25" i="19"/>
  <c r="U25" i="19"/>
  <c r="V25" i="19"/>
  <c r="W25" i="19"/>
  <c r="X25" i="19"/>
  <c r="O25" i="19"/>
  <c r="AA24" i="19"/>
  <c r="AB24" i="19"/>
  <c r="AC24" i="19"/>
  <c r="AD24" i="19"/>
  <c r="AE24" i="19"/>
  <c r="AF24" i="19"/>
  <c r="AG24" i="19"/>
  <c r="AH24" i="19"/>
  <c r="AI24" i="19"/>
  <c r="Z24" i="19"/>
  <c r="P24" i="19"/>
  <c r="Q24" i="19"/>
  <c r="R24" i="19"/>
  <c r="S24" i="19"/>
  <c r="T24" i="19"/>
  <c r="U24" i="19"/>
  <c r="V24" i="19"/>
  <c r="W24" i="19"/>
  <c r="X24" i="19"/>
  <c r="O24" i="19"/>
  <c r="AA23" i="19"/>
  <c r="AB23" i="19"/>
  <c r="AC23" i="19"/>
  <c r="AD23" i="19"/>
  <c r="AE23" i="19"/>
  <c r="AF23" i="19"/>
  <c r="AG23" i="19"/>
  <c r="AH23" i="19"/>
  <c r="AI23" i="19"/>
  <c r="Z23" i="19"/>
  <c r="P23" i="19"/>
  <c r="Q23" i="19"/>
  <c r="R23" i="19"/>
  <c r="S23" i="19"/>
  <c r="T23" i="19"/>
  <c r="U23" i="19"/>
  <c r="V23" i="19"/>
  <c r="W23" i="19"/>
  <c r="X23" i="19"/>
  <c r="O23" i="19"/>
  <c r="AA22" i="19"/>
  <c r="AB22" i="19"/>
  <c r="AC22" i="19"/>
  <c r="AD22" i="19"/>
  <c r="AE22" i="19"/>
  <c r="AF22" i="19"/>
  <c r="AG22" i="19"/>
  <c r="AH22" i="19"/>
  <c r="AI22" i="19"/>
  <c r="Z22" i="19"/>
  <c r="P22" i="19"/>
  <c r="Q22" i="19"/>
  <c r="R22" i="19"/>
  <c r="S22" i="19"/>
  <c r="T22" i="19"/>
  <c r="U22" i="19"/>
  <c r="V22" i="19"/>
  <c r="W22" i="19"/>
  <c r="X22" i="19"/>
  <c r="O22" i="19"/>
  <c r="AA21" i="19"/>
  <c r="AB21" i="19"/>
  <c r="AC21" i="19"/>
  <c r="AD21" i="19"/>
  <c r="AE21" i="19"/>
  <c r="AF21" i="19"/>
  <c r="AG21" i="19"/>
  <c r="AH21" i="19"/>
  <c r="AI21" i="19"/>
  <c r="Z21" i="19"/>
  <c r="P21" i="19"/>
  <c r="Q21" i="19"/>
  <c r="R21" i="19"/>
  <c r="S21" i="19"/>
  <c r="T21" i="19"/>
  <c r="U21" i="19"/>
  <c r="V21" i="19"/>
  <c r="W21" i="19"/>
  <c r="X21" i="19"/>
  <c r="O21" i="19"/>
  <c r="P20" i="19"/>
  <c r="Q20" i="19"/>
  <c r="R20" i="19"/>
  <c r="S20" i="19"/>
  <c r="T20" i="19"/>
  <c r="U20" i="19"/>
  <c r="V20" i="19"/>
  <c r="W20" i="19"/>
  <c r="X20" i="19"/>
  <c r="O20" i="19"/>
  <c r="AA19" i="19"/>
  <c r="AB19" i="19"/>
  <c r="AC19" i="19"/>
  <c r="AD19" i="19"/>
  <c r="AE19" i="19"/>
  <c r="AF19" i="19"/>
  <c r="AG19" i="19"/>
  <c r="AH19" i="19"/>
  <c r="AI19" i="19"/>
  <c r="Z19" i="19"/>
  <c r="P19" i="19"/>
  <c r="Q19" i="19"/>
  <c r="R19" i="19"/>
  <c r="S19" i="19"/>
  <c r="T19" i="19"/>
  <c r="U19" i="19"/>
  <c r="V19" i="19"/>
  <c r="W19" i="19"/>
  <c r="X19" i="19"/>
  <c r="O19" i="19"/>
  <c r="AA18" i="19"/>
  <c r="AB18" i="19"/>
  <c r="AC18" i="19"/>
  <c r="AD18" i="19"/>
  <c r="AE18" i="19"/>
  <c r="AF18" i="19"/>
  <c r="AG18" i="19"/>
  <c r="AH18" i="19"/>
  <c r="AI18" i="19"/>
  <c r="Z18" i="19"/>
  <c r="P18" i="19"/>
  <c r="Q18" i="19"/>
  <c r="R18" i="19"/>
  <c r="S18" i="19"/>
  <c r="T18" i="19"/>
  <c r="U18" i="19"/>
  <c r="V18" i="19"/>
  <c r="W18" i="19"/>
  <c r="X18" i="19"/>
  <c r="O18" i="19"/>
  <c r="AA17" i="19"/>
  <c r="AB17" i="19"/>
  <c r="AC17" i="19"/>
  <c r="AD17" i="19"/>
  <c r="AE17" i="19"/>
  <c r="AF17" i="19"/>
  <c r="AG17" i="19"/>
  <c r="AH17" i="19"/>
  <c r="AI17" i="19"/>
  <c r="Z17" i="19"/>
  <c r="P17" i="19"/>
  <c r="Q17" i="19"/>
  <c r="R17" i="19"/>
  <c r="S17" i="19"/>
  <c r="T17" i="19"/>
  <c r="U17" i="19"/>
  <c r="V17" i="19"/>
  <c r="W17" i="19"/>
  <c r="X17" i="19"/>
  <c r="O17" i="19"/>
  <c r="AA16" i="19"/>
  <c r="AB16" i="19"/>
  <c r="AC16" i="19"/>
  <c r="AD16" i="19"/>
  <c r="AE16" i="19"/>
  <c r="AF16" i="19"/>
  <c r="AG16" i="19"/>
  <c r="AH16" i="19"/>
  <c r="AI16" i="19"/>
  <c r="Z16" i="19"/>
  <c r="P16" i="19"/>
  <c r="Q16" i="19"/>
  <c r="R16" i="19"/>
  <c r="S16" i="19"/>
  <c r="T16" i="19"/>
  <c r="U16" i="19"/>
  <c r="V16" i="19"/>
  <c r="W16" i="19"/>
  <c r="X16" i="19"/>
  <c r="O16" i="19"/>
  <c r="AA15" i="19"/>
  <c r="AB15" i="19"/>
  <c r="AC15" i="19"/>
  <c r="AD15" i="19"/>
  <c r="AE15" i="19"/>
  <c r="AF15" i="19"/>
  <c r="AG15" i="19"/>
  <c r="AH15" i="19"/>
  <c r="AI15" i="19"/>
  <c r="Z15" i="19"/>
  <c r="P15" i="19"/>
  <c r="Q15" i="19"/>
  <c r="R15" i="19"/>
  <c r="S15" i="19"/>
  <c r="T15" i="19"/>
  <c r="U15" i="19"/>
  <c r="V15" i="19"/>
  <c r="W15" i="19"/>
  <c r="X15" i="19"/>
  <c r="O15" i="19"/>
  <c r="AA14" i="19"/>
  <c r="AB14" i="19"/>
  <c r="AC14" i="19"/>
  <c r="AD14" i="19"/>
  <c r="AE14" i="19"/>
  <c r="AF14" i="19"/>
  <c r="AG14" i="19"/>
  <c r="AH14" i="19"/>
  <c r="AI14" i="19"/>
  <c r="Z14" i="19"/>
  <c r="O14" i="19"/>
  <c r="AA13" i="19"/>
  <c r="AB13" i="19"/>
  <c r="AC13" i="19"/>
  <c r="AD13" i="19"/>
  <c r="AE13" i="19"/>
  <c r="AF13" i="19"/>
  <c r="AG13" i="19"/>
  <c r="AH13" i="19"/>
  <c r="AI13" i="19"/>
  <c r="Z13" i="19"/>
  <c r="O13" i="19"/>
  <c r="AA12" i="19"/>
  <c r="AB12" i="19"/>
  <c r="AC12" i="19"/>
  <c r="AD12" i="19"/>
  <c r="AE12" i="19"/>
  <c r="AF12" i="19"/>
  <c r="AG12" i="19"/>
  <c r="AH12" i="19"/>
  <c r="AI12" i="19"/>
  <c r="Z12" i="19"/>
  <c r="O12" i="19"/>
  <c r="Y14" i="19" l="1"/>
  <c r="Y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49" i="19"/>
  <c r="L50" i="19"/>
  <c r="L51" i="19"/>
  <c r="L52" i="19"/>
  <c r="L53" i="19"/>
  <c r="L54" i="19"/>
  <c r="L55" i="19"/>
  <c r="L56" i="19"/>
  <c r="L57" i="19"/>
  <c r="L58" i="19"/>
  <c r="L59" i="19"/>
  <c r="L60" i="19"/>
  <c r="L61" i="19"/>
  <c r="L62" i="19"/>
  <c r="L63" i="19"/>
  <c r="L64" i="19"/>
  <c r="L65" i="19"/>
  <c r="L66" i="19"/>
  <c r="L67" i="19"/>
  <c r="L68" i="19"/>
  <c r="L69" i="19"/>
  <c r="L70" i="19"/>
  <c r="L71" i="19"/>
  <c r="L72" i="19"/>
  <c r="L73" i="19"/>
  <c r="L74" i="19"/>
  <c r="L75" i="19"/>
  <c r="L76" i="19"/>
  <c r="L77" i="19"/>
  <c r="L78" i="19"/>
  <c r="L79" i="19"/>
  <c r="L80" i="19"/>
  <c r="L81" i="19"/>
  <c r="L82" i="19"/>
  <c r="L83" i="19"/>
  <c r="L84" i="19"/>
  <c r="L85" i="19"/>
  <c r="L86" i="19"/>
  <c r="L87" i="19"/>
  <c r="L88" i="19"/>
  <c r="L89" i="19"/>
  <c r="L90" i="19"/>
  <c r="L91" i="19"/>
  <c r="L92" i="19"/>
  <c r="L93" i="19"/>
  <c r="L94" i="19"/>
  <c r="L95" i="19"/>
  <c r="L96" i="19"/>
  <c r="L97" i="19"/>
  <c r="L98" i="19"/>
  <c r="L99" i="19"/>
  <c r="L100" i="19"/>
  <c r="L101" i="19"/>
  <c r="L102" i="19"/>
  <c r="L103" i="19"/>
  <c r="L104" i="19"/>
  <c r="L105" i="19"/>
  <c r="L106" i="19"/>
  <c r="L107" i="19"/>
  <c r="L108" i="19"/>
  <c r="L109" i="19"/>
  <c r="L110" i="19"/>
  <c r="L12" i="19"/>
  <c r="BF13" i="19"/>
  <c r="BF14" i="19"/>
  <c r="BF15" i="19"/>
  <c r="BF16" i="19"/>
  <c r="BF17" i="19"/>
  <c r="BF18" i="19"/>
  <c r="BF19" i="19"/>
  <c r="BF20" i="19"/>
  <c r="BF21" i="19"/>
  <c r="BF22" i="19"/>
  <c r="BF23" i="19"/>
  <c r="BF24" i="19"/>
  <c r="BF25" i="19"/>
  <c r="BF26" i="19"/>
  <c r="BF27" i="19"/>
  <c r="BF28" i="19"/>
  <c r="BF29" i="19"/>
  <c r="BF30" i="19"/>
  <c r="BF31" i="19"/>
  <c r="BF32" i="19"/>
  <c r="BF33" i="19"/>
  <c r="BF34" i="19"/>
  <c r="BF35" i="19"/>
  <c r="BF36" i="19"/>
  <c r="BF37" i="19"/>
  <c r="BF38" i="19"/>
  <c r="BF39" i="19"/>
  <c r="BF40" i="19"/>
  <c r="BF41" i="19"/>
  <c r="BF42" i="19"/>
  <c r="BF43" i="19"/>
  <c r="BF44" i="19"/>
  <c r="BF45" i="19"/>
  <c r="BF46" i="19"/>
  <c r="BF47" i="19"/>
  <c r="BF48" i="19"/>
  <c r="BF49" i="19"/>
  <c r="BF50" i="19"/>
  <c r="BF51" i="19"/>
  <c r="BF52" i="19"/>
  <c r="BF53" i="19"/>
  <c r="BF54" i="19"/>
  <c r="BF55" i="19"/>
  <c r="BF56" i="19"/>
  <c r="BF57" i="19"/>
  <c r="BF58" i="19"/>
  <c r="BF59" i="19"/>
  <c r="BF60" i="19"/>
  <c r="BF61" i="19"/>
  <c r="BF62" i="19"/>
  <c r="BF63" i="19"/>
  <c r="BF64" i="19"/>
  <c r="BF65" i="19"/>
  <c r="BF66" i="19"/>
  <c r="BF67" i="19"/>
  <c r="BF68" i="19"/>
  <c r="BF69" i="19"/>
  <c r="BF70" i="19"/>
  <c r="BF71" i="19"/>
  <c r="BF72" i="19"/>
  <c r="BF73" i="19"/>
  <c r="BF74" i="19"/>
  <c r="BF75" i="19"/>
  <c r="BF76" i="19"/>
  <c r="BF77" i="19"/>
  <c r="BF78" i="19"/>
  <c r="BF79" i="19"/>
  <c r="BF80" i="19"/>
  <c r="BF81" i="19"/>
  <c r="BF82" i="19"/>
  <c r="BF83" i="19"/>
  <c r="BF84" i="19"/>
  <c r="BF85" i="19"/>
  <c r="BF86" i="19"/>
  <c r="BF87" i="19"/>
  <c r="BF88" i="19"/>
  <c r="BF89" i="19"/>
  <c r="BF90" i="19"/>
  <c r="BF91" i="19"/>
  <c r="BF92" i="19"/>
  <c r="BF93" i="19"/>
  <c r="BF94" i="19"/>
  <c r="BF95" i="19"/>
  <c r="BF96" i="19"/>
  <c r="BF97" i="19"/>
  <c r="BF98" i="19"/>
  <c r="BF99" i="19"/>
  <c r="BF100" i="19"/>
  <c r="BF101" i="19"/>
  <c r="BF102" i="19"/>
  <c r="BF103" i="19"/>
  <c r="BF104" i="19"/>
  <c r="BF105" i="19"/>
  <c r="BF106" i="19"/>
  <c r="BF107" i="19"/>
  <c r="BF108" i="19"/>
  <c r="BF109" i="19"/>
  <c r="BF110" i="19"/>
  <c r="BF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71" i="19"/>
  <c r="AJ72" i="19"/>
  <c r="AJ73" i="19"/>
  <c r="AJ74" i="19"/>
  <c r="AJ75" i="19"/>
  <c r="AJ76" i="19"/>
  <c r="AJ77" i="19"/>
  <c r="AJ78" i="19"/>
  <c r="AJ79" i="19"/>
  <c r="AJ80" i="19"/>
  <c r="AJ81" i="19"/>
  <c r="AJ82" i="19"/>
  <c r="AJ83" i="19"/>
  <c r="AJ84" i="19"/>
  <c r="AJ85" i="19"/>
  <c r="AJ86" i="19"/>
  <c r="AJ87" i="19"/>
  <c r="AJ88" i="19"/>
  <c r="AJ89" i="19"/>
  <c r="AJ90" i="19"/>
  <c r="AJ91" i="19"/>
  <c r="AJ92" i="19"/>
  <c r="AJ93" i="19"/>
  <c r="AJ94" i="19"/>
  <c r="AJ95" i="19"/>
  <c r="AJ96" i="19"/>
  <c r="AJ97" i="19"/>
  <c r="AJ98" i="19"/>
  <c r="AJ99" i="19"/>
  <c r="AJ100" i="19"/>
  <c r="AJ101" i="19"/>
  <c r="AJ102" i="19"/>
  <c r="AJ103" i="19"/>
  <c r="AJ104" i="19"/>
  <c r="AJ105" i="19"/>
  <c r="AJ106" i="19"/>
  <c r="AJ107" i="19"/>
  <c r="AJ108" i="19"/>
  <c r="AJ109" i="19"/>
  <c r="AJ110" i="19"/>
  <c r="AJ12" i="19"/>
  <c r="AU110" i="19"/>
  <c r="AU109" i="19"/>
  <c r="AU108" i="19"/>
  <c r="AU107" i="19"/>
  <c r="AU106" i="19"/>
  <c r="AU105" i="19"/>
  <c r="AU104" i="19"/>
  <c r="AU103" i="19"/>
  <c r="AU102" i="19"/>
  <c r="AU101" i="19"/>
  <c r="AU100" i="19"/>
  <c r="AU99" i="19"/>
  <c r="AU98" i="19"/>
  <c r="AU97" i="19"/>
  <c r="AU96" i="19"/>
  <c r="AU95" i="19"/>
  <c r="AU94" i="19"/>
  <c r="AU93" i="19"/>
  <c r="AU92" i="19"/>
  <c r="AU91" i="19"/>
  <c r="AU90" i="19"/>
  <c r="AU89" i="19"/>
  <c r="AU88" i="19"/>
  <c r="AU87" i="19"/>
  <c r="AU86" i="19"/>
  <c r="AU85" i="19"/>
  <c r="AU84" i="19"/>
  <c r="AU83" i="19"/>
  <c r="AU82" i="19"/>
  <c r="AU81" i="19"/>
  <c r="AU80" i="19"/>
  <c r="AU79" i="19"/>
  <c r="AU78" i="19"/>
  <c r="AU77" i="19"/>
  <c r="AU76" i="19"/>
  <c r="AU75" i="19"/>
  <c r="AU74" i="19"/>
  <c r="AU73" i="19"/>
  <c r="AU72" i="19"/>
  <c r="AU71" i="19"/>
  <c r="AU70" i="19"/>
  <c r="AU69" i="19"/>
  <c r="AU68" i="19"/>
  <c r="AU67" i="19"/>
  <c r="AU66" i="19"/>
  <c r="AU65" i="19"/>
  <c r="AU64" i="19"/>
  <c r="AU63" i="19"/>
  <c r="AU62" i="19"/>
  <c r="AU61" i="19"/>
  <c r="AU60" i="19"/>
  <c r="AU59" i="19"/>
  <c r="AU58" i="19"/>
  <c r="AU57" i="19"/>
  <c r="AU56" i="19"/>
  <c r="AU55" i="19"/>
  <c r="AU54" i="19"/>
  <c r="AU53" i="19"/>
  <c r="AU52" i="19"/>
  <c r="AU51" i="19"/>
  <c r="AU50" i="19"/>
  <c r="AU49" i="19"/>
  <c r="AU48" i="19"/>
  <c r="AU47" i="19"/>
  <c r="AU46" i="19"/>
  <c r="AU45" i="19"/>
  <c r="AU44" i="19"/>
  <c r="AU43" i="19"/>
  <c r="AU42" i="19"/>
  <c r="AU41" i="19"/>
  <c r="AU40" i="19"/>
  <c r="AU39" i="19"/>
  <c r="AU38" i="19"/>
  <c r="AU37" i="19"/>
  <c r="AU36" i="19"/>
  <c r="AU35" i="19"/>
  <c r="AU34" i="19"/>
  <c r="AU33" i="19"/>
  <c r="AU32" i="19"/>
  <c r="AU31" i="19"/>
  <c r="AU30" i="19"/>
  <c r="AU29" i="19"/>
  <c r="AU28" i="19"/>
  <c r="AU27" i="19"/>
  <c r="AU26" i="19"/>
  <c r="AU25" i="19"/>
  <c r="AU24" i="19"/>
  <c r="AU23" i="19"/>
  <c r="AU22" i="19"/>
  <c r="AU21" i="19"/>
  <c r="AU20" i="19"/>
  <c r="AU19" i="19"/>
  <c r="AU18" i="19"/>
  <c r="AU17" i="19"/>
  <c r="AU16" i="19"/>
  <c r="AU15" i="19"/>
  <c r="AU14" i="19"/>
  <c r="AU13" i="19"/>
  <c r="AU12" i="19"/>
  <c r="Y110" i="19"/>
  <c r="Y109" i="19"/>
  <c r="Y108" i="19"/>
  <c r="Y107" i="19"/>
  <c r="Y106" i="19"/>
  <c r="Y105" i="19"/>
  <c r="Y103" i="19"/>
  <c r="Y102" i="19"/>
  <c r="Y101" i="19"/>
  <c r="Y100" i="19"/>
  <c r="Y99" i="19"/>
  <c r="Y98" i="19"/>
  <c r="Y97" i="19"/>
  <c r="Y96" i="19"/>
  <c r="Y95" i="19"/>
  <c r="Y94" i="19"/>
  <c r="Y93" i="19"/>
  <c r="Y92" i="19"/>
  <c r="Y91" i="19"/>
  <c r="Y90" i="19"/>
  <c r="Y89" i="19"/>
  <c r="Y88" i="19"/>
  <c r="Y87" i="19"/>
  <c r="Y86" i="19"/>
  <c r="Y85" i="19"/>
  <c r="Y84" i="19"/>
  <c r="Y83" i="19"/>
  <c r="Y82" i="19"/>
  <c r="Y81" i="19"/>
  <c r="Y80" i="19"/>
  <c r="Y79" i="19"/>
  <c r="Y78" i="19"/>
  <c r="Y77" i="19"/>
  <c r="Y76" i="19"/>
  <c r="Y75" i="19"/>
  <c r="Y74" i="19"/>
  <c r="Y73" i="19"/>
  <c r="Y72" i="19"/>
  <c r="Y71" i="19"/>
  <c r="Y70" i="19"/>
  <c r="Y69" i="19"/>
  <c r="Y68" i="19"/>
  <c r="Y67" i="19"/>
  <c r="Y66" i="19"/>
  <c r="Y65" i="19"/>
  <c r="Y64" i="19"/>
  <c r="Y63" i="19"/>
  <c r="Y62" i="19"/>
  <c r="Y61" i="19"/>
  <c r="Y60" i="19"/>
  <c r="Y59" i="19"/>
  <c r="Y58" i="19"/>
  <c r="Y57" i="19"/>
  <c r="Y56" i="19"/>
  <c r="Y55" i="19"/>
  <c r="Y54" i="19"/>
  <c r="Y53" i="19"/>
  <c r="Y52" i="19"/>
  <c r="Y51" i="19"/>
  <c r="Y50" i="19"/>
  <c r="Y49" i="19"/>
  <c r="Y48" i="19"/>
  <c r="Y47" i="19"/>
  <c r="Y46" i="19"/>
  <c r="Y45" i="19"/>
  <c r="Y44" i="19"/>
  <c r="Y43" i="19"/>
  <c r="Y42" i="19"/>
  <c r="Y41" i="19"/>
  <c r="Y40" i="19"/>
  <c r="Y39" i="19"/>
  <c r="Y38" i="19"/>
  <c r="Y37" i="19"/>
  <c r="Y36" i="19"/>
  <c r="Y35" i="19"/>
  <c r="Y34" i="19"/>
  <c r="Y33" i="19"/>
  <c r="Y32" i="19"/>
  <c r="Y31" i="19"/>
  <c r="Y30" i="19"/>
  <c r="Y29" i="19"/>
  <c r="Y28" i="19"/>
  <c r="Y27" i="19"/>
  <c r="Y26" i="19"/>
  <c r="Y25" i="19"/>
  <c r="Y24" i="19"/>
  <c r="Y23" i="19"/>
  <c r="Y22" i="19"/>
  <c r="Y21" i="19"/>
  <c r="Y20" i="19"/>
  <c r="Y19" i="19"/>
  <c r="Y18" i="19"/>
  <c r="Y17" i="19"/>
  <c r="Y16" i="19"/>
  <c r="Y13" i="19"/>
  <c r="Y15" i="19" l="1"/>
  <c r="X28" i="1" l="1"/>
  <c r="X19" i="1"/>
  <c r="X25" i="1" l="1"/>
  <c r="X26" i="1"/>
  <c r="X27" i="1"/>
  <c r="X29" i="1"/>
  <c r="X30" i="1"/>
  <c r="X24" i="1"/>
  <c r="X16" i="1"/>
  <c r="X17" i="1"/>
  <c r="X18" i="1"/>
  <c r="X20" i="1"/>
  <c r="X21" i="1"/>
  <c r="X15" i="1"/>
  <c r="N14" i="14" l="1"/>
  <c r="N15" i="14"/>
  <c r="N16" i="14"/>
  <c r="N17" i="14"/>
  <c r="N18" i="14"/>
  <c r="N19" i="14"/>
  <c r="N20" i="14"/>
  <c r="N21" i="14"/>
  <c r="N22" i="14"/>
  <c r="N12" i="14"/>
  <c r="N4" i="14" l="1"/>
  <c r="X194" i="13"/>
  <c r="X190" i="13"/>
  <c r="X179" i="13"/>
  <c r="X175" i="13"/>
  <c r="X139" i="13"/>
  <c r="X133" i="13"/>
  <c r="AM118" i="13"/>
  <c r="X126" i="13"/>
  <c r="AM99" i="13"/>
  <c r="X105" i="13"/>
  <c r="X103" i="13"/>
  <c r="AM94" i="13"/>
  <c r="AM46" i="13"/>
  <c r="X60" i="13"/>
  <c r="U33" i="12" l="1"/>
  <c r="P33" i="12"/>
  <c r="U11" i="12"/>
  <c r="K11" i="12"/>
  <c r="P11" i="12"/>
  <c r="AM43" i="13"/>
  <c r="AM35" i="13"/>
  <c r="U17" i="12" l="1"/>
  <c r="P12" i="12"/>
  <c r="P42" i="12"/>
  <c r="U40" i="12"/>
  <c r="U36" i="12"/>
  <c r="U12" i="12"/>
  <c r="P38" i="12"/>
  <c r="P16" i="12"/>
  <c r="P39" i="12"/>
  <c r="U13" i="12"/>
  <c r="U18" i="12"/>
  <c r="U15" i="12"/>
  <c r="P14" i="12"/>
  <c r="U20" i="12"/>
  <c r="U38" i="12"/>
  <c r="P34" i="12"/>
  <c r="P21" i="12"/>
  <c r="P15" i="12"/>
  <c r="U21" i="12"/>
  <c r="U39" i="12"/>
  <c r="P40" i="12"/>
  <c r="U14" i="12"/>
  <c r="P13" i="12"/>
  <c r="U41" i="12"/>
  <c r="U16" i="12"/>
  <c r="P43" i="12"/>
  <c r="P20" i="12"/>
  <c r="P17" i="12"/>
  <c r="U37" i="12"/>
  <c r="U35" i="12"/>
  <c r="P37" i="12"/>
  <c r="U34" i="12"/>
  <c r="P18" i="12"/>
  <c r="P35" i="12"/>
  <c r="U42" i="12"/>
  <c r="P41" i="12"/>
  <c r="U19" i="12"/>
  <c r="P19" i="12"/>
  <c r="P36" i="12"/>
  <c r="U43" i="12"/>
  <c r="AM181" i="13"/>
  <c r="AM180" i="13"/>
  <c r="AM179" i="13"/>
  <c r="AM178" i="13"/>
  <c r="AM177" i="13"/>
  <c r="AM176" i="13"/>
  <c r="AM175" i="13"/>
  <c r="AM174" i="13"/>
  <c r="AM173" i="13"/>
  <c r="AM172" i="13"/>
  <c r="AM171" i="13"/>
  <c r="AM170" i="13"/>
  <c r="AM169" i="13"/>
  <c r="AM168" i="13"/>
  <c r="AM167" i="13"/>
  <c r="AM166" i="13"/>
  <c r="AM164" i="13"/>
  <c r="AM163" i="13"/>
  <c r="AM162" i="13"/>
  <c r="AM161" i="13"/>
  <c r="AM160" i="13"/>
  <c r="AM159" i="13"/>
  <c r="AM158" i="13"/>
  <c r="AM157" i="13"/>
  <c r="AM156" i="13"/>
  <c r="AM155" i="13"/>
  <c r="AM154" i="13"/>
  <c r="AM151" i="13"/>
  <c r="AM150" i="13"/>
  <c r="AM149" i="13"/>
  <c r="AM148" i="13"/>
  <c r="AM147" i="13"/>
  <c r="AM146" i="13"/>
  <c r="AM145" i="13"/>
  <c r="AM144" i="13"/>
  <c r="AM143" i="13"/>
  <c r="AM142" i="13"/>
  <c r="AM141" i="13"/>
  <c r="AM140" i="13"/>
  <c r="AM139" i="13"/>
  <c r="AM138" i="13"/>
  <c r="AM137" i="13"/>
  <c r="AM136" i="13"/>
  <c r="AM135" i="13"/>
  <c r="AM133" i="13"/>
  <c r="AM132" i="13"/>
  <c r="AM131" i="13"/>
  <c r="AM130" i="13"/>
  <c r="AM129" i="13"/>
  <c r="AM128" i="13"/>
  <c r="AM127" i="13"/>
  <c r="AM124" i="13"/>
  <c r="AM123" i="13"/>
  <c r="AM122" i="13"/>
  <c r="AM121" i="13"/>
  <c r="AM119" i="13"/>
  <c r="AM116" i="13"/>
  <c r="AM115" i="13"/>
  <c r="AM114" i="13"/>
  <c r="AM113" i="13"/>
  <c r="AM112" i="13"/>
  <c r="AM110" i="13"/>
  <c r="AM109" i="13"/>
  <c r="AM108" i="13"/>
  <c r="AM107" i="13"/>
  <c r="AM106" i="13"/>
  <c r="AM105" i="13"/>
  <c r="AM104" i="13"/>
  <c r="AM103" i="13"/>
  <c r="AM102" i="13"/>
  <c r="AM101" i="13"/>
  <c r="AM100" i="13"/>
  <c r="AM98" i="13"/>
  <c r="AM96" i="13"/>
  <c r="AM95" i="13"/>
  <c r="AM92" i="13"/>
  <c r="AM91" i="13"/>
  <c r="AM90" i="13"/>
  <c r="AM89" i="13"/>
  <c r="AM88" i="13"/>
  <c r="AM87" i="13"/>
  <c r="AM86" i="13"/>
  <c r="AM84" i="13"/>
  <c r="AM83" i="13"/>
  <c r="AM82" i="13"/>
  <c r="AM81" i="13"/>
  <c r="AM80" i="13"/>
  <c r="AM79" i="13"/>
  <c r="AM78" i="13"/>
  <c r="AM76" i="13"/>
  <c r="AM75" i="13"/>
  <c r="AM74" i="13"/>
  <c r="AM73" i="13"/>
  <c r="AM72" i="13"/>
  <c r="AM70" i="13"/>
  <c r="AM69" i="13"/>
  <c r="AM68" i="13"/>
  <c r="AM67" i="13"/>
  <c r="AM66" i="13"/>
  <c r="AM65" i="13"/>
  <c r="AM64" i="13"/>
  <c r="AM63" i="13"/>
  <c r="AM59" i="13"/>
  <c r="AM58" i="13"/>
  <c r="AM57" i="13"/>
  <c r="AM56" i="13"/>
  <c r="AM55" i="13"/>
  <c r="AM54" i="13"/>
  <c r="AM53" i="13"/>
  <c r="AM52" i="13"/>
  <c r="AM51" i="13"/>
  <c r="AM45" i="13"/>
  <c r="AM44" i="13"/>
  <c r="AM42" i="13"/>
  <c r="AM41" i="13"/>
  <c r="AM40" i="13"/>
  <c r="AM39" i="13"/>
  <c r="AM38" i="13"/>
  <c r="AM37" i="13"/>
  <c r="AM36" i="13"/>
  <c r="AM33" i="13"/>
  <c r="AM32" i="13"/>
  <c r="AM31" i="13"/>
  <c r="AM30" i="13"/>
  <c r="AM29" i="13"/>
  <c r="AM28" i="13"/>
  <c r="AM27" i="13"/>
  <c r="AM26" i="13"/>
  <c r="AM25" i="13"/>
  <c r="AM24" i="13"/>
  <c r="AM23" i="13"/>
  <c r="AM20" i="13"/>
  <c r="AM19" i="13"/>
  <c r="AM18" i="13"/>
  <c r="AM17" i="13"/>
  <c r="AM16" i="13"/>
  <c r="AM15" i="13"/>
  <c r="AM14" i="13"/>
  <c r="AM13" i="13"/>
  <c r="AM12" i="13"/>
  <c r="X198" i="13"/>
  <c r="X197" i="13"/>
  <c r="X196" i="13"/>
  <c r="X195" i="13"/>
  <c r="X193" i="13"/>
  <c r="X192" i="13"/>
  <c r="X191" i="13"/>
  <c r="X189" i="13"/>
  <c r="X188" i="13"/>
  <c r="X187" i="13"/>
  <c r="X186" i="13"/>
  <c r="X185" i="13"/>
  <c r="X184" i="13"/>
  <c r="X183" i="13"/>
  <c r="X182" i="13"/>
  <c r="X181" i="13"/>
  <c r="X180" i="13"/>
  <c r="X178" i="13"/>
  <c r="X176" i="13"/>
  <c r="X174" i="13"/>
  <c r="X173" i="13"/>
  <c r="X172" i="13"/>
  <c r="X171" i="13"/>
  <c r="X170" i="13"/>
  <c r="X169" i="13"/>
  <c r="X168" i="13"/>
  <c r="X165" i="13"/>
  <c r="X164" i="13"/>
  <c r="X163" i="13"/>
  <c r="X161" i="13"/>
  <c r="X160" i="13"/>
  <c r="X159" i="13"/>
  <c r="X158" i="13"/>
  <c r="X157" i="13"/>
  <c r="X156" i="13"/>
  <c r="X155" i="13"/>
  <c r="X154" i="13"/>
  <c r="X153" i="13"/>
  <c r="X152" i="13"/>
  <c r="X151" i="13"/>
  <c r="X150" i="13"/>
  <c r="X149" i="13"/>
  <c r="X148" i="13"/>
  <c r="X146" i="13"/>
  <c r="X145" i="13"/>
  <c r="X144" i="13"/>
  <c r="X142" i="13"/>
  <c r="X141" i="13"/>
  <c r="X140" i="13"/>
  <c r="X138" i="13"/>
  <c r="X137" i="13"/>
  <c r="X136" i="13"/>
  <c r="X135" i="13"/>
  <c r="X134" i="13"/>
  <c r="X132" i="13"/>
  <c r="X131" i="13"/>
  <c r="X130" i="13"/>
  <c r="X129" i="13"/>
  <c r="X128" i="13"/>
  <c r="X127" i="13"/>
  <c r="X124" i="13"/>
  <c r="X123" i="13"/>
  <c r="X121" i="13"/>
  <c r="X119" i="13"/>
  <c r="X117" i="13"/>
  <c r="X116" i="13"/>
  <c r="X115" i="13"/>
  <c r="X114" i="13"/>
  <c r="X113" i="13"/>
  <c r="X112" i="13"/>
  <c r="X111" i="13"/>
  <c r="X110" i="13"/>
  <c r="X109" i="13"/>
  <c r="X108" i="13"/>
  <c r="X107" i="13"/>
  <c r="X106" i="13"/>
  <c r="X104" i="13"/>
  <c r="X102" i="13"/>
  <c r="X101" i="13"/>
  <c r="X99" i="13"/>
  <c r="X98" i="13"/>
  <c r="X97" i="13"/>
  <c r="X96" i="13"/>
  <c r="X95" i="13"/>
  <c r="X93" i="13"/>
  <c r="X92" i="13"/>
  <c r="X91" i="13"/>
  <c r="X90" i="13"/>
  <c r="X89" i="13"/>
  <c r="X88" i="13"/>
  <c r="X87" i="13"/>
  <c r="X86" i="13"/>
  <c r="X85" i="13"/>
  <c r="X84" i="13"/>
  <c r="X83" i="13"/>
  <c r="X82" i="13"/>
  <c r="X81" i="13"/>
  <c r="X80" i="13"/>
  <c r="X79" i="13"/>
  <c r="X78" i="13"/>
  <c r="X77" i="13"/>
  <c r="X76" i="13"/>
  <c r="X75" i="13"/>
  <c r="X74" i="13"/>
  <c r="X73" i="13"/>
  <c r="X72" i="13"/>
  <c r="X71" i="13"/>
  <c r="X70" i="13"/>
  <c r="X69" i="13"/>
  <c r="X68" i="13"/>
  <c r="X67" i="13"/>
  <c r="X66" i="13"/>
  <c r="X65" i="13"/>
  <c r="X64" i="13"/>
  <c r="X63" i="13"/>
  <c r="X61" i="13"/>
  <c r="X59" i="13"/>
  <c r="X58" i="13"/>
  <c r="X57" i="13"/>
  <c r="X56" i="13"/>
  <c r="X55" i="13"/>
  <c r="X54" i="13"/>
  <c r="X53" i="13"/>
  <c r="X52" i="13"/>
  <c r="X51" i="13"/>
  <c r="X50" i="13"/>
  <c r="X49" i="13"/>
  <c r="X48" i="13"/>
  <c r="X47" i="13"/>
  <c r="X46" i="13"/>
  <c r="X45" i="13"/>
  <c r="X44" i="13"/>
  <c r="X43" i="13"/>
  <c r="X42" i="13"/>
  <c r="X41" i="13"/>
  <c r="X40" i="13"/>
  <c r="X39" i="13"/>
  <c r="X38" i="13"/>
  <c r="X37" i="13"/>
  <c r="X36" i="13"/>
  <c r="X35" i="13"/>
  <c r="X34" i="13"/>
  <c r="X33" i="13"/>
  <c r="X32" i="13"/>
  <c r="X31" i="13"/>
  <c r="X30" i="13"/>
  <c r="X28" i="13"/>
  <c r="X27" i="13"/>
  <c r="X26" i="13"/>
  <c r="X25" i="13"/>
  <c r="X24" i="13"/>
  <c r="X23" i="13"/>
  <c r="X22" i="13"/>
  <c r="X21" i="13"/>
  <c r="X20" i="13"/>
  <c r="X19" i="13"/>
  <c r="X18" i="13"/>
  <c r="X17" i="13"/>
  <c r="X16" i="13"/>
  <c r="X15" i="13"/>
  <c r="X14" i="13"/>
  <c r="X12" i="13"/>
</calcChain>
</file>

<file path=xl/sharedStrings.xml><?xml version="1.0" encoding="utf-8"?>
<sst xmlns="http://schemas.openxmlformats.org/spreadsheetml/2006/main" count="1265" uniqueCount="147">
  <si>
    <t>oF1_xx</t>
  </si>
  <si>
    <t>sector</t>
  </si>
  <si>
    <t>workforce_profile_for_all_employees</t>
  </si>
  <si>
    <t>Male</t>
  </si>
  <si>
    <t>Female</t>
  </si>
  <si>
    <t>Foreign National</t>
  </si>
  <si>
    <t>Total</t>
  </si>
  <si>
    <t>African</t>
  </si>
  <si>
    <t>Indian</t>
  </si>
  <si>
    <t>White</t>
  </si>
  <si>
    <t>workforce_profile_for_pwd</t>
  </si>
  <si>
    <t>Top Management</t>
  </si>
  <si>
    <t>Senior Management</t>
  </si>
  <si>
    <t>Professionally Qualified</t>
  </si>
  <si>
    <t>Skilled Technical</t>
  </si>
  <si>
    <t>Semi-skilled</t>
  </si>
  <si>
    <t>Unskilled</t>
  </si>
  <si>
    <t>Total Permanent</t>
  </si>
  <si>
    <t>Temporary employees</t>
  </si>
  <si>
    <t>Grand Total</t>
  </si>
  <si>
    <t>Agriculture</t>
  </si>
  <si>
    <t>Catering and Accommodation</t>
  </si>
  <si>
    <t>Community Services</t>
  </si>
  <si>
    <t>Construction</t>
  </si>
  <si>
    <t>Finance and Business Services</t>
  </si>
  <si>
    <t>Manufacturing</t>
  </si>
  <si>
    <t>Mining and Quarrying</t>
  </si>
  <si>
    <t>Retail and Motor</t>
  </si>
  <si>
    <t>Transport and Storage</t>
  </si>
  <si>
    <t>Wholesale Trade, Commercial Agents and Allied Services</t>
  </si>
  <si>
    <t>Coloured</t>
  </si>
  <si>
    <t>A1</t>
  </si>
  <si>
    <t>Sector</t>
  </si>
  <si>
    <t>Electricity, Gas and Water</t>
  </si>
  <si>
    <t>_Ctrl_1</t>
  </si>
  <si>
    <t>Catering and Accomodation</t>
  </si>
  <si>
    <t>_options1</t>
  </si>
  <si>
    <t>=_Options!$A$1:$A$11</t>
  </si>
  <si>
    <t>_options2</t>
  </si>
  <si>
    <t>=_Options!$B$1:$B$11</t>
  </si>
  <si>
    <t>rL1.SectorHeader</t>
  </si>
  <si>
    <t>=Lists1!$N$11</t>
  </si>
  <si>
    <t>rL1.SectorList</t>
  </si>
  <si>
    <t>rL1.SectorSel</t>
  </si>
  <si>
    <t>=Lists1!$N$7</t>
  </si>
  <si>
    <t>rP1.Node</t>
  </si>
  <si>
    <t>=Parameters1!$K$11</t>
  </si>
  <si>
    <t>Selected_Sector</t>
  </si>
  <si>
    <t>=Lists1!$N$4</t>
  </si>
  <si>
    <t>Capture Your Organisation's Current Workforce Profile for All Employees</t>
  </si>
  <si>
    <t>Capture Your Organisation's Current Workforce Profile for People with disabilities only</t>
  </si>
  <si>
    <t>NB: Sector numbers are from the recent Commission for Employment Equity (CEE) Report</t>
  </si>
  <si>
    <t>occupational_level</t>
  </si>
  <si>
    <t>African Male</t>
  </si>
  <si>
    <t>Coloured Male</t>
  </si>
  <si>
    <t>Indian Male</t>
  </si>
  <si>
    <t>White Male</t>
  </si>
  <si>
    <t>African Female</t>
  </si>
  <si>
    <t>Coloured Female</t>
  </si>
  <si>
    <t>Indian female</t>
  </si>
  <si>
    <t>White Female</t>
  </si>
  <si>
    <t>Foreign National Male</t>
  </si>
  <si>
    <t>Foreign National Female</t>
  </si>
  <si>
    <t>_Ctrl_2</t>
  </si>
  <si>
    <t>Enter CEE Data</t>
  </si>
  <si>
    <t>Numbers</t>
  </si>
  <si>
    <t>Percentages</t>
  </si>
  <si>
    <t>All Employees</t>
  </si>
  <si>
    <t>People with disabilities</t>
  </si>
  <si>
    <t>Search Field</t>
  </si>
  <si>
    <t>Occupational Level</t>
  </si>
  <si>
    <t>Search_Target</t>
  </si>
  <si>
    <t>OccupationalLevel</t>
  </si>
  <si>
    <t>Select Your Sector :</t>
  </si>
  <si>
    <t>Select Occupational Level of Interest :</t>
  </si>
  <si>
    <t>_Ctrl_3</t>
  </si>
  <si>
    <t>_Ctrl_4</t>
  </si>
  <si>
    <t>_Ctrl_5</t>
  </si>
  <si>
    <t>_Ctrl_6</t>
  </si>
  <si>
    <t>My Organisation's Current Workforce Profile for All Employees</t>
  </si>
  <si>
    <t>My Organisation's Current Workforce Profile for People with disabilities only</t>
  </si>
  <si>
    <t>_options10</t>
  </si>
  <si>
    <t>=_Options!$J$1:$J$11</t>
  </si>
  <si>
    <t>_options11</t>
  </si>
  <si>
    <t>=_Options!$K$1:$K$11</t>
  </si>
  <si>
    <t>_options3</t>
  </si>
  <si>
    <t>=_Options!$C$1:$C$11</t>
  </si>
  <si>
    <t>_options4</t>
  </si>
  <si>
    <t>=_Options!$D$1:$D$2</t>
  </si>
  <si>
    <t>_options5</t>
  </si>
  <si>
    <t>=_Options!$E$1:$E$4</t>
  </si>
  <si>
    <t>_options6</t>
  </si>
  <si>
    <t>=_Options!$F$1:$F$6</t>
  </si>
  <si>
    <t>_options7</t>
  </si>
  <si>
    <t>=_Options!$G$1:$G$8</t>
  </si>
  <si>
    <t>_options8</t>
  </si>
  <si>
    <t>=_Options!$H$1:$H$11</t>
  </si>
  <si>
    <t>_options9</t>
  </si>
  <si>
    <t>=_Options!$I$1:$I$11</t>
  </si>
  <si>
    <t>my_organisation_allemployees</t>
  </si>
  <si>
    <t>=Basis1!$Z$12:$AV$19</t>
  </si>
  <si>
    <t>my_organisation_pwd</t>
  </si>
  <si>
    <t>=Basis1!$Z$34:$AV$41</t>
  </si>
  <si>
    <t>rD1.Datasource_Sectors</t>
  </si>
  <si>
    <t>rL1.OccupationalLevelHeader</t>
  </si>
  <si>
    <t>=Lists1!$Q$11</t>
  </si>
  <si>
    <t>rL1.OccupationalLevelList</t>
  </si>
  <si>
    <t>=Lists1!$Q$12:$Q$19</t>
  </si>
  <si>
    <t>rL1.OccupationalLevelSel</t>
  </si>
  <si>
    <t>=Lists1!$Q$7</t>
  </si>
  <si>
    <t>Selected_OccupationalLevel</t>
  </si>
  <si>
    <t>=Lists1!$Q$4</t>
  </si>
  <si>
    <t>targeted_sector_occlevel</t>
  </si>
  <si>
    <t>=Basis1!$K$11</t>
  </si>
  <si>
    <t>{"BrowserAndLocation":{"ConversionPath":"C:\\Users\\SteveKgatuke\\Documents\\SpreadsheetConverter","SelectedBrowsers":[]},"SpreadsheetServer":{"Username":"","Password":"","ServerUrl":"","TestUsername":"","TestPassword":""},"ConfigureSubmitDefault":{"Email":"steve@transformationpartners.co.za","Free":false,"Advanced":false,"AdvancedSecured":false,"Demo":true},"MessageBubble":{"Close":false,"TopMsg":0},"CustomizeTheme":{"Theme":"C:\\Users\\user\\AppData\\Roaming\\SpreadsheetConverter\\V8\\SupportFiles\\themes\\bootstrap\\css\\default-ssc-theme.css"},"QrSetting":{"ShowOnConversion":true},"CongratsPage":{"LastOpenedVersion":""},"WordPressPluginSetting":{"IsPluginInstalled":false},"Preferences":{"IsAdvancedSettingModelInitialize":true,"IsCaptchaInitialize":true,"IsNodeSettingInitialize":false,"IsRequiredFieldModalInitialize":true,"IsSubmitDialogModelInitialize":true,"IsToolbarButtonModelInitialize":true,"IsWizardButtonModelInitialize":true,"ReadFromHidden":false,"AdvancedSetting":null,"NodeSetting":{"LoginText":{"LoginButtonText":"Login","PageDescription":"Restricted access only","LoginErrorMessage":"Authentication failed, please check your username and password.","PlaceholderPassword":"password","PlaceholderUsername":"username / email","UserExtraMessage":""}},"Captcha":{"Heading":"Enter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 or invalid.","OkButton":"OK","DDLDefaultRequiredText":"Please Select"},"WizardButton":{"Next":"Next","Previous":"Previous","Cancel":"Cancel","Finish":"Finish"},"ToolbarButton":{"Submit":"Submit","PrintSheet":"Print","PrintAll":"Print All","Reset":"Reset","Update":"Update","Back":"Back","PrintThis":"Print This"},"SubmitDialog":{"SubmitDialogHeading":"Submit Successful.","SubmitDialogDesc":"The form was successfully submitted.","BeforeSubmitDesc":"The form is being submitted.","OfflineHeading":"Save until online","OfflineDesc":"You are currently offline and the submit failed. Do you want to save the submit and send it later when you are online.","OfflineConfirm":"Do you want to save?","OfflineSubmitHeading":"Offline forms submit confirmation","OfflineSubmitDesc":"There are Offline form(s), which are now ready to submit in server.","OfflineSubmitConfirm":"Do you want to submit?","FailOfflineHeading":"Offline Form submit failed","FailOfflineDesc":"Unable to connect to the Internet. Please try submitting the offline forms later in internet connection.","OfflineSubmitWait":"It may take sometime to finish all submits depending on the size of offline forms and internet connection.","OfflineSubmitWaitCounter":"Left","OfflineSubmitError":"Submit error: Please try later."}},"UxPreferences":null}</t>
  </si>
  <si>
    <t>Accommodation and food service activities</t>
  </si>
  <si>
    <t>Administrative and support activities</t>
  </si>
  <si>
    <t>Agriculture, forestry &amp; fishing</t>
  </si>
  <si>
    <t>Arts, entertainment and recreation</t>
  </si>
  <si>
    <t>Education</t>
  </si>
  <si>
    <t>Electricity, gas, steam and air conditioning supply</t>
  </si>
  <si>
    <t>Financial and insurance activities</t>
  </si>
  <si>
    <t>Human health and social work activities</t>
  </si>
  <si>
    <t>Information and communication</t>
  </si>
  <si>
    <t>Mining and quarrying</t>
  </si>
  <si>
    <t>Professional, scientific and technical activities</t>
  </si>
  <si>
    <t>Public administration and defence; compulsory social security</t>
  </si>
  <si>
    <t>Real estate activities</t>
  </si>
  <si>
    <t>Transportation and storage</t>
  </si>
  <si>
    <t>Water supply, sewerage, waste management and remediation activities</t>
  </si>
  <si>
    <t>Wholesale and retail trade; repair of motor vehicles and motorcycles</t>
  </si>
  <si>
    <t>[Dynamic Dropdown]</t>
  </si>
  <si>
    <t>_options15</t>
  </si>
  <si>
    <t>=_Options!$O$1:$O$11</t>
  </si>
  <si>
    <t>_options16</t>
  </si>
  <si>
    <t>=_Options!$P$1:$P$18</t>
  </si>
  <si>
    <t>=Data1!$L$12:$BF$173</t>
  </si>
  <si>
    <t>=Lists1!$N$12:$N$29</t>
  </si>
  <si>
    <t>{"InputDetection":2,"RecalcMode":1,"Layout":0,"LayoutSamePagesHeightEnabled":false,"Theme":{"BgColor":"#FFFFFFFF","BgImage":"","InputBorderStyle":2,"AppliedTheme":""},"SmartphoneSettings":{"ViewportLock":true,"UseOldViewEngine":false,"EnableZoom":false,"EnableSwipe":false,"HideToolbar":false,"InheritBackgroundColor":false,"CheckboxFlavor":1,"ShowBubble":false},"Name":"CEE Benchmarks","Flavor":0,"Edition":3,"CopyProtect":{"IsEnabled":false,"DomainName":""},"HideSscPoweredlogo":false,"AspnetConfig":{"BrowseUrl":"http://localhost/ssc","FileExtension":0},"NodeSecureLoginEnabled":false,"SmartphoneTheme":1,"Toolbar":{"Position":1,"IsSubmit":false,"IsPrintSheet":true,"IsPrintAll":true,"IsPrintThis":true,"IsReset":true,"IsUpdate":false},"ConfigureSubmit":{"IsShowCaptcha":false,"IsUseSscWebServer":true,"ReceiverCode":"steve@transformationpartners.co.za","IsFreeService":false,"IsAdvanceService":false,"IsSecureEmail":false,"IsDemonstrationService":true,"AfterSuccessfulSubmit":"","AfterFailSubmit":"","AfterCancelWizard":"","IsUseOwnWebServer":false,"OwnWebServerURL":"","OwnWebServerTarget":"","SubmitTarget":0},"IgnoreBgInputCell":false,"ButtonStyle":0,"ResponsiveDesignDisabled":false,"HideLookupRange":false,"BrowserStorageEnabled":false,"RealtimeSyncEnabled":false,"GoogleAnalyticsTrackingId":"G-HEBH94SN8X","GoogleApiKey":"","ChartSelected":3,"ChartYAxisFixed":false}</t>
  </si>
  <si>
    <t>{"IsHide":false,"HiddenInExcel":false,"SheetId":-1,"Name":"Focus1 Benchmarks","Guid":"W1JF2Q","Index":1,"VisibleRange":"","SheetTheme":{"TabColor":"","BodyColor":"","BodyImage":""},"IsPrintSheet":false,"LockQualified":true,"HideQualified":true,"HideRoles":[],"LockRoles":[]}</t>
  </si>
  <si>
    <t>{"IsHide":true,"HiddenInExcel":false,"SheetId":-1,"Name":"Focus2 Enter CEE Data","Guid":"1M5DU9","Index":2,"VisibleRange":"","SheetTheme":{"TabColor":"","BodyColor":"","BodyImage":""},"IsPrintSheet":false,"LockQualified":true,"HideQualified":true,"HideRoles":[],"LockRoles":[]}</t>
  </si>
  <si>
    <t>{"IsHide":true,"HiddenInExcel":false,"SheetId":-1,"Name":"Basis1","Guid":"H06IS7","Index":3,"VisibleRange":"","SheetTheme":{"TabColor":"","BodyColor":"","BodyImage":""},"IsPrintSheet":false,"LockQualified":true,"HideQualified":true,"HideRoles":[],"LockRoles":[]}</t>
  </si>
  <si>
    <t>{"IsHide":true,"HiddenInExcel":false,"SheetId":-1,"Name":"Data1","Guid":"Z7E58F","Index":4,"VisibleRange":"","SheetTheme":{"TabColor":"","BodyColor":"","BodyImage":""},"IsPrintSheet":false,"LockQualified":true,"HideQualified":true,"HideRoles":[],"LockRoles":[]}</t>
  </si>
  <si>
    <t>{"IsHide":true,"HiddenInExcel":false,"SheetId":-1,"Name":"Lists1","Guid":"XQS11Q","Index":5,"VisibleRange":"","SheetTheme":{"TabColor":"","BodyColor":"","BodyImage":""},"IsPrintSheet":false,"LockQualified":true,"HideQualified":true,"HideRoles":[],"LockRoles":[]}</t>
  </si>
  <si>
    <t>{"IsHide":true,"HiddenInExcel":false,"SheetId":-1,"Name":"Parameters1","Guid":"PCHV75","Index":6,"VisibleRange":"","SheetTheme":{"TabColor":"","BodyColor":"","BodyImage":""},"IsPrintSheet":false,"LockQualified":true,"HideQualified":true,"HideRoles":[],"LockRoles":[]}</t>
  </si>
  <si>
    <t>{"IsHide":true,"HiddenInExcel":false,"SheetId":-1,"Name":"NamesIndex","Guid":"FZVUTF","Index":7,"VisibleRange":"","SheetTheme":{"TabColor":"","BodyColor":"","BodyImage":""},"IsPrintSheet":false,"LockQualified":true,"HideQualified":true,"HideRoles":[],"LockRoles":[]}</t>
  </si>
  <si>
    <t>NB: Do not capture in the Total column as this is automatically calculated.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</si>
</sst>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7" x14ac:knownFonts="1">
    <font>
      <sz val="10"/>
      <name val="Arial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8"/>
      <color indexed="12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8"/>
      <color rgb="FF00B0F0"/>
      <name val="Arial"/>
      <family val="2"/>
    </font>
    <font>
      <b/>
      <sz val="10"/>
      <color rgb="FF00A651"/>
      <name val="Segoe UI Semilight"/>
      <family val="2"/>
    </font>
    <font>
      <b/>
      <sz val="20"/>
      <name val="Calibri"/>
      <family val="2"/>
      <scheme val="minor"/>
    </font>
    <font>
      <b/>
      <sz val="11"/>
      <name val="Arial"/>
      <family val="2"/>
    </font>
    <font>
      <b/>
      <sz val="8"/>
      <color rgb="FFFF0000"/>
      <name val="Arial"/>
      <family val="2"/>
    </font>
    <font>
      <b/>
      <sz val="8"/>
      <color theme="3"/>
      <name val="Arial"/>
      <family val="2"/>
    </font>
    <font>
      <sz val="8"/>
      <color rgb="FF00B0F0"/>
      <name val="Arial"/>
      <family val="2"/>
    </font>
    <font>
      <b/>
      <sz val="8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2" borderId="0" xfId="0" applyFont="1" applyFill="1"/>
    <xf numFmtId="0" fontId="2" fillId="0" borderId="0" xfId="0" applyFont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4" xfId="0" applyFont="1" applyBorder="1"/>
    <xf numFmtId="0" fontId="4" fillId="0" borderId="3" xfId="0" applyFont="1" applyBorder="1"/>
    <xf numFmtId="0" fontId="2" fillId="0" borderId="0" xfId="0" applyFont="1" applyAlignment="1">
      <alignment horizontal="center"/>
    </xf>
    <xf numFmtId="0" fontId="1" fillId="3" borderId="0" xfId="0" applyFont="1" applyFill="1"/>
    <xf numFmtId="0" fontId="1" fillId="0" borderId="1" xfId="0" applyFont="1" applyBorder="1"/>
    <xf numFmtId="0" fontId="6" fillId="0" borderId="0" xfId="0" applyFont="1" applyAlignment="1">
      <alignment horizontal="center"/>
    </xf>
    <xf numFmtId="3" fontId="1" fillId="0" borderId="1" xfId="0" applyNumberFormat="1" applyFont="1" applyBorder="1"/>
    <xf numFmtId="9" fontId="1" fillId="0" borderId="1" xfId="1" applyFont="1" applyBorder="1" applyAlignment="1"/>
    <xf numFmtId="3" fontId="7" fillId="0" borderId="1" xfId="0" applyNumberFormat="1" applyFont="1" applyBorder="1"/>
    <xf numFmtId="9" fontId="7" fillId="0" borderId="1" xfId="1" applyFont="1" applyBorder="1" applyAlignment="1"/>
    <xf numFmtId="0" fontId="3" fillId="0" borderId="0" xfId="0" applyFont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horizontal="right" vertical="center"/>
    </xf>
    <xf numFmtId="9" fontId="9" fillId="0" borderId="0" xfId="1" applyFont="1" applyBorder="1" applyAlignment="1"/>
    <xf numFmtId="0" fontId="9" fillId="0" borderId="1" xfId="0" applyFont="1" applyBorder="1" applyAlignment="1">
      <alignment vertical="top"/>
    </xf>
    <xf numFmtId="0" fontId="12" fillId="0" borderId="0" xfId="0" applyFont="1" applyAlignment="1">
      <alignment vertical="center"/>
    </xf>
    <xf numFmtId="3" fontId="15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2" fillId="0" borderId="1" xfId="0" applyFont="1" applyBorder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9" fontId="9" fillId="0" borderId="1" xfId="1" applyFont="1" applyBorder="1" applyAlignment="1" applyProtection="1">
      <alignment vertical="top"/>
      <protection locked="0"/>
    </xf>
    <xf numFmtId="9" fontId="15" fillId="0" borderId="1" xfId="1" applyFont="1" applyBorder="1" applyAlignment="1">
      <alignment vertical="top"/>
    </xf>
    <xf numFmtId="3" fontId="21" fillId="0" borderId="1" xfId="0" applyNumberFormat="1" applyFont="1" applyBorder="1" applyAlignment="1">
      <alignment vertical="top"/>
    </xf>
    <xf numFmtId="9" fontId="9" fillId="0" borderId="1" xfId="1" applyFont="1" applyBorder="1" applyAlignment="1">
      <alignment vertical="center"/>
    </xf>
    <xf numFmtId="0" fontId="22" fillId="0" borderId="0" xfId="0" applyFont="1" applyAlignment="1">
      <alignment horizontal="center"/>
    </xf>
    <xf numFmtId="0" fontId="9" fillId="0" borderId="6" xfId="0" applyFont="1" applyBorder="1"/>
    <xf numFmtId="0" fontId="9" fillId="0" borderId="0" xfId="0" applyFont="1" applyAlignment="1">
      <alignment horizontal="center" vertical="center"/>
    </xf>
    <xf numFmtId="0" fontId="14" fillId="0" borderId="0" xfId="0" applyFont="1"/>
    <xf numFmtId="0" fontId="23" fillId="0" borderId="0" xfId="0" applyFont="1" applyAlignment="1">
      <alignment vertical="center"/>
    </xf>
    <xf numFmtId="9" fontId="1" fillId="0" borderId="0" xfId="0" applyNumberFormat="1" applyFont="1"/>
    <xf numFmtId="1" fontId="1" fillId="0" borderId="1" xfId="1" applyNumberFormat="1" applyFont="1" applyBorder="1" applyAlignment="1"/>
    <xf numFmtId="0" fontId="3" fillId="0" borderId="0" xfId="0" applyFont="1" applyAlignment="1">
      <alignment horizontal="right"/>
    </xf>
    <xf numFmtId="9" fontId="1" fillId="0" borderId="1" xfId="1" applyFont="1" applyFill="1" applyBorder="1" applyAlignment="1"/>
    <xf numFmtId="9" fontId="7" fillId="0" borderId="1" xfId="1" applyFont="1" applyFill="1" applyBorder="1" applyAlignment="1"/>
    <xf numFmtId="1" fontId="7" fillId="0" borderId="1" xfId="1" applyNumberFormat="1" applyFont="1" applyFill="1" applyBorder="1" applyAlignment="1"/>
    <xf numFmtId="0" fontId="24" fillId="0" borderId="0" xfId="0" applyFont="1"/>
    <xf numFmtId="3" fontId="24" fillId="0" borderId="0" xfId="0" applyNumberFormat="1" applyFont="1"/>
    <xf numFmtId="1" fontId="1" fillId="0" borderId="1" xfId="1" applyNumberFormat="1" applyFont="1" applyFill="1" applyBorder="1" applyAlignment="1"/>
    <xf numFmtId="3" fontId="1" fillId="0" borderId="1" xfId="1" applyNumberFormat="1" applyFont="1" applyBorder="1" applyAlignment="1"/>
    <xf numFmtId="0" fontId="1" fillId="3" borderId="1" xfId="0" applyFont="1" applyFill="1" applyBorder="1"/>
    <xf numFmtId="9" fontId="1" fillId="3" borderId="1" xfId="1" applyFont="1" applyFill="1" applyBorder="1" applyAlignment="1"/>
    <xf numFmtId="9" fontId="25" fillId="3" borderId="1" xfId="1" applyFont="1" applyFill="1" applyBorder="1" applyAlignment="1"/>
    <xf numFmtId="0" fontId="9" fillId="0" borderId="0" xfId="0" applyFont="1" applyProtection="1">
      <protection locked="0"/>
    </xf>
    <xf numFmtId="0" fontId="26" fillId="0" borderId="0" xfId="0" applyFont="1"/>
    <xf numFmtId="0" fontId="10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15A22"/>
      <color rgb="FF00A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Basis1!$O$11</c:f>
              <c:strCache>
                <c:ptCount val="1"/>
                <c:pt idx="0">
                  <c:v>My Organisation : Skilled Technical (Numbers)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Basis1!$N$12:$N$21</c:f>
              <c:strCache>
                <c:ptCount val="10"/>
                <c:pt idx="0">
                  <c:v>African Male</c:v>
                </c:pt>
                <c:pt idx="1">
                  <c:v>Coloured Male</c:v>
                </c:pt>
                <c:pt idx="2">
                  <c:v>Indian Male</c:v>
                </c:pt>
                <c:pt idx="3">
                  <c:v>White Male</c:v>
                </c:pt>
                <c:pt idx="4">
                  <c:v>African Female</c:v>
                </c:pt>
                <c:pt idx="5">
                  <c:v>Coloured Female</c:v>
                </c:pt>
                <c:pt idx="6">
                  <c:v>Indian female</c:v>
                </c:pt>
                <c:pt idx="7">
                  <c:v>White Female</c:v>
                </c:pt>
                <c:pt idx="8">
                  <c:v>Foreign National Male</c:v>
                </c:pt>
                <c:pt idx="9">
                  <c:v>Foreign National Female</c:v>
                </c:pt>
              </c:strCache>
            </c:strRef>
          </c:cat>
          <c:val>
            <c:numRef>
              <c:f>Basis1!$O$12:$O$21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6-4E91-84BD-D1B6A0BF8B10}"/>
            </c:ext>
          </c:extLst>
        </c:ser>
        <c:ser>
          <c:idx val="1"/>
          <c:order val="1"/>
          <c:tx>
            <c:strRef>
              <c:f>Basis1!$P$11</c:f>
              <c:strCache>
                <c:ptCount val="1"/>
                <c:pt idx="0">
                  <c:v>Accommodation and food service activities Sector : Skilled Technical (Numbers)</c:v>
                </c:pt>
              </c:strCache>
            </c:strRef>
          </c:tx>
          <c:spPr>
            <a:solidFill>
              <a:srgbClr val="F15A2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Basis1!$N$12:$N$21</c:f>
              <c:strCache>
                <c:ptCount val="10"/>
                <c:pt idx="0">
                  <c:v>African Male</c:v>
                </c:pt>
                <c:pt idx="1">
                  <c:v>Coloured Male</c:v>
                </c:pt>
                <c:pt idx="2">
                  <c:v>Indian Male</c:v>
                </c:pt>
                <c:pt idx="3">
                  <c:v>White Male</c:v>
                </c:pt>
                <c:pt idx="4">
                  <c:v>African Female</c:v>
                </c:pt>
                <c:pt idx="5">
                  <c:v>Coloured Female</c:v>
                </c:pt>
                <c:pt idx="6">
                  <c:v>Indian female</c:v>
                </c:pt>
                <c:pt idx="7">
                  <c:v>White Female</c:v>
                </c:pt>
                <c:pt idx="8">
                  <c:v>Foreign National Male</c:v>
                </c:pt>
                <c:pt idx="9">
                  <c:v>Foreign National Female</c:v>
                </c:pt>
              </c:strCache>
            </c:strRef>
          </c:cat>
          <c:val>
            <c:numRef>
              <c:f>Basis1!$P$12:$P$21</c:f>
              <c:numCache>
                <c:formatCode>#,##0</c:formatCode>
                <c:ptCount val="10"/>
                <c:pt idx="0">
                  <c:v>9729</c:v>
                </c:pt>
                <c:pt idx="1">
                  <c:v>1404</c:v>
                </c:pt>
                <c:pt idx="2">
                  <c:v>464</c:v>
                </c:pt>
                <c:pt idx="3">
                  <c:v>1556</c:v>
                </c:pt>
                <c:pt idx="4">
                  <c:v>13899</c:v>
                </c:pt>
                <c:pt idx="5">
                  <c:v>2592</c:v>
                </c:pt>
                <c:pt idx="6">
                  <c:v>586</c:v>
                </c:pt>
                <c:pt idx="7">
                  <c:v>2102</c:v>
                </c:pt>
                <c:pt idx="8">
                  <c:v>1046</c:v>
                </c:pt>
                <c:pt idx="9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46-4E91-84BD-D1B6A0BF8B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71399952"/>
        <c:axId val="771400280"/>
      </c:barChart>
      <c:catAx>
        <c:axId val="771399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400280"/>
        <c:crosses val="autoZero"/>
        <c:auto val="1"/>
        <c:lblAlgn val="ctr"/>
        <c:lblOffset val="100"/>
        <c:noMultiLvlLbl val="0"/>
      </c:catAx>
      <c:valAx>
        <c:axId val="7714002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7713999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600114134906352E-2"/>
          <c:y val="6.3594256194729012E-2"/>
          <c:w val="0.97445424988388296"/>
          <c:h val="0.75803432273881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Basis1!$T$11</c:f>
              <c:strCache>
                <c:ptCount val="1"/>
                <c:pt idx="0">
                  <c:v>My Organisation : Skilled Technical (Percentages)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Basis1!$S$12:$S$21</c:f>
              <c:strCache>
                <c:ptCount val="10"/>
                <c:pt idx="0">
                  <c:v>African Male</c:v>
                </c:pt>
                <c:pt idx="1">
                  <c:v>Coloured Male</c:v>
                </c:pt>
                <c:pt idx="2">
                  <c:v>Indian Male</c:v>
                </c:pt>
                <c:pt idx="3">
                  <c:v>White Male</c:v>
                </c:pt>
                <c:pt idx="4">
                  <c:v>African Female</c:v>
                </c:pt>
                <c:pt idx="5">
                  <c:v>Coloured Female</c:v>
                </c:pt>
                <c:pt idx="6">
                  <c:v>Indian female</c:v>
                </c:pt>
                <c:pt idx="7">
                  <c:v>White Female</c:v>
                </c:pt>
                <c:pt idx="8">
                  <c:v>Foreign National Male</c:v>
                </c:pt>
                <c:pt idx="9">
                  <c:v>Foreign National Female</c:v>
                </c:pt>
              </c:strCache>
            </c:strRef>
          </c:cat>
          <c:val>
            <c:numRef>
              <c:f>Basis1!$T$12:$T$21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D-4C9C-8F39-85000CC81B87}"/>
            </c:ext>
          </c:extLst>
        </c:ser>
        <c:ser>
          <c:idx val="1"/>
          <c:order val="1"/>
          <c:tx>
            <c:strRef>
              <c:f>Basis1!$U$11</c:f>
              <c:strCache>
                <c:ptCount val="1"/>
                <c:pt idx="0">
                  <c:v>Accommodation and food service activities Sector : Skilled Technical (Percentages)</c:v>
                </c:pt>
              </c:strCache>
            </c:strRef>
          </c:tx>
          <c:spPr>
            <a:solidFill>
              <a:srgbClr val="F15A2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Basis1!$S$12:$S$21</c:f>
              <c:strCache>
                <c:ptCount val="10"/>
                <c:pt idx="0">
                  <c:v>African Male</c:v>
                </c:pt>
                <c:pt idx="1">
                  <c:v>Coloured Male</c:v>
                </c:pt>
                <c:pt idx="2">
                  <c:v>Indian Male</c:v>
                </c:pt>
                <c:pt idx="3">
                  <c:v>White Male</c:v>
                </c:pt>
                <c:pt idx="4">
                  <c:v>African Female</c:v>
                </c:pt>
                <c:pt idx="5">
                  <c:v>Coloured Female</c:v>
                </c:pt>
                <c:pt idx="6">
                  <c:v>Indian female</c:v>
                </c:pt>
                <c:pt idx="7">
                  <c:v>White Female</c:v>
                </c:pt>
                <c:pt idx="8">
                  <c:v>Foreign National Male</c:v>
                </c:pt>
                <c:pt idx="9">
                  <c:v>Foreign National Female</c:v>
                </c:pt>
              </c:strCache>
            </c:strRef>
          </c:cat>
          <c:val>
            <c:numRef>
              <c:f>Basis1!$U$12:$U$21</c:f>
              <c:numCache>
                <c:formatCode>0%</c:formatCode>
                <c:ptCount val="10"/>
                <c:pt idx="0">
                  <c:v>0.28599999999999998</c:v>
                </c:pt>
                <c:pt idx="1">
                  <c:v>4.1000000000000002E-2</c:v>
                </c:pt>
                <c:pt idx="2">
                  <c:v>1.4E-2</c:v>
                </c:pt>
                <c:pt idx="3">
                  <c:v>0.05</c:v>
                </c:pt>
                <c:pt idx="4">
                  <c:v>0.40899999999999997</c:v>
                </c:pt>
                <c:pt idx="5">
                  <c:v>7.5999999999999998E-2</c:v>
                </c:pt>
                <c:pt idx="6">
                  <c:v>1.7000000000000001E-2</c:v>
                </c:pt>
                <c:pt idx="7">
                  <c:v>6.2E-2</c:v>
                </c:pt>
                <c:pt idx="8">
                  <c:v>3.1E-2</c:v>
                </c:pt>
                <c:pt idx="9">
                  <c:v>1.7999999999999999E-2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FD-4C9C-8F39-85000CC81B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71399952"/>
        <c:axId val="771400280"/>
      </c:barChart>
      <c:catAx>
        <c:axId val="771399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400280"/>
        <c:crosses val="autoZero"/>
        <c:auto val="1"/>
        <c:lblAlgn val="ctr"/>
        <c:lblOffset val="100"/>
        <c:noMultiLvlLbl val="0"/>
      </c:catAx>
      <c:valAx>
        <c:axId val="77140028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77139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646585421936076E-2"/>
          <c:y val="5.7889955935208584E-2"/>
          <c:w val="0.97470682915612783"/>
          <c:h val="0.764332193500770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Basis1!$T$33</c:f>
              <c:strCache>
                <c:ptCount val="1"/>
                <c:pt idx="0">
                  <c:v>My Organisation : Skilled Technical (Percentages, People with disabilities only)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Basis1!$S$34:$S$43</c:f>
              <c:strCache>
                <c:ptCount val="10"/>
                <c:pt idx="0">
                  <c:v>African Male</c:v>
                </c:pt>
                <c:pt idx="1">
                  <c:v>Coloured Male</c:v>
                </c:pt>
                <c:pt idx="2">
                  <c:v>Indian Male</c:v>
                </c:pt>
                <c:pt idx="3">
                  <c:v>White Male</c:v>
                </c:pt>
                <c:pt idx="4">
                  <c:v>African Female</c:v>
                </c:pt>
                <c:pt idx="5">
                  <c:v>Coloured Female</c:v>
                </c:pt>
                <c:pt idx="6">
                  <c:v>Indian female</c:v>
                </c:pt>
                <c:pt idx="7">
                  <c:v>White Female</c:v>
                </c:pt>
                <c:pt idx="8">
                  <c:v>Foreign National Male</c:v>
                </c:pt>
                <c:pt idx="9">
                  <c:v>Foreign National Female</c:v>
                </c:pt>
              </c:strCache>
            </c:strRef>
          </c:cat>
          <c:val>
            <c:numRef>
              <c:f>Basis1!$T$34:$T$43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D-44F4-9758-568D9C622B02}"/>
            </c:ext>
          </c:extLst>
        </c:ser>
        <c:ser>
          <c:idx val="1"/>
          <c:order val="1"/>
          <c:tx>
            <c:strRef>
              <c:f>Basis1!$U$33</c:f>
              <c:strCache>
                <c:ptCount val="1"/>
                <c:pt idx="0">
                  <c:v>Accommodation and food service activities Sector : Skilled Technical (Percentages, People with disabilities only)</c:v>
                </c:pt>
              </c:strCache>
            </c:strRef>
          </c:tx>
          <c:spPr>
            <a:solidFill>
              <a:srgbClr val="F15A2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Basis1!$S$34:$S$43</c:f>
              <c:strCache>
                <c:ptCount val="10"/>
                <c:pt idx="0">
                  <c:v>African Male</c:v>
                </c:pt>
                <c:pt idx="1">
                  <c:v>Coloured Male</c:v>
                </c:pt>
                <c:pt idx="2">
                  <c:v>Indian Male</c:v>
                </c:pt>
                <c:pt idx="3">
                  <c:v>White Male</c:v>
                </c:pt>
                <c:pt idx="4">
                  <c:v>African Female</c:v>
                </c:pt>
                <c:pt idx="5">
                  <c:v>Coloured Female</c:v>
                </c:pt>
                <c:pt idx="6">
                  <c:v>Indian female</c:v>
                </c:pt>
                <c:pt idx="7">
                  <c:v>White Female</c:v>
                </c:pt>
                <c:pt idx="8">
                  <c:v>Foreign National Male</c:v>
                </c:pt>
                <c:pt idx="9">
                  <c:v>Foreign National Female</c:v>
                </c:pt>
              </c:strCache>
            </c:strRef>
          </c:cat>
          <c:val>
            <c:numRef>
              <c:f>Basis1!$U$34:$U$43</c:f>
              <c:numCache>
                <c:formatCode>0%</c:formatCode>
                <c:ptCount val="10"/>
                <c:pt idx="0">
                  <c:v>0.22800000000000001</c:v>
                </c:pt>
                <c:pt idx="1">
                  <c:v>6.5000000000000002E-2</c:v>
                </c:pt>
                <c:pt idx="2">
                  <c:v>2.3E-2</c:v>
                </c:pt>
                <c:pt idx="3">
                  <c:v>0.09</c:v>
                </c:pt>
                <c:pt idx="4">
                  <c:v>0.307</c:v>
                </c:pt>
                <c:pt idx="5">
                  <c:v>0.107</c:v>
                </c:pt>
                <c:pt idx="6">
                  <c:v>1.4E-2</c:v>
                </c:pt>
                <c:pt idx="7">
                  <c:v>0.14399999999999999</c:v>
                </c:pt>
                <c:pt idx="8">
                  <c:v>1.9E-2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3D-44F4-9758-568D9C622B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71399952"/>
        <c:axId val="771400280"/>
      </c:barChart>
      <c:catAx>
        <c:axId val="771399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400280"/>
        <c:crosses val="autoZero"/>
        <c:auto val="1"/>
        <c:lblAlgn val="ctr"/>
        <c:lblOffset val="100"/>
        <c:noMultiLvlLbl val="0"/>
      </c:catAx>
      <c:valAx>
        <c:axId val="77140028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77139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Basis1!$O$33</c:f>
              <c:strCache>
                <c:ptCount val="1"/>
                <c:pt idx="0">
                  <c:v>My Organisation : Skilled Technical (Numbers,People with disabilities only)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Basis1!$N$34:$N$43</c:f>
              <c:strCache>
                <c:ptCount val="10"/>
                <c:pt idx="0">
                  <c:v>African Male</c:v>
                </c:pt>
                <c:pt idx="1">
                  <c:v>Coloured Male</c:v>
                </c:pt>
                <c:pt idx="2">
                  <c:v>Indian Male</c:v>
                </c:pt>
                <c:pt idx="3">
                  <c:v>White Male</c:v>
                </c:pt>
                <c:pt idx="4">
                  <c:v>African Female</c:v>
                </c:pt>
                <c:pt idx="5">
                  <c:v>Coloured Female</c:v>
                </c:pt>
                <c:pt idx="6">
                  <c:v>Indian female</c:v>
                </c:pt>
                <c:pt idx="7">
                  <c:v>White Female</c:v>
                </c:pt>
                <c:pt idx="8">
                  <c:v>Foreign National Male</c:v>
                </c:pt>
                <c:pt idx="9">
                  <c:v>Foreign National Female</c:v>
                </c:pt>
              </c:strCache>
            </c:strRef>
          </c:cat>
          <c:val>
            <c:numRef>
              <c:f>Basis1!$O$34:$O$43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71-4102-9072-D695CA7899C8}"/>
            </c:ext>
          </c:extLst>
        </c:ser>
        <c:ser>
          <c:idx val="1"/>
          <c:order val="1"/>
          <c:tx>
            <c:strRef>
              <c:f>Basis1!$P$33</c:f>
              <c:strCache>
                <c:ptCount val="1"/>
                <c:pt idx="0">
                  <c:v>Accommodation and food service activities Sector : Skilled Technical (Numbers, People with disabilities only)</c:v>
                </c:pt>
              </c:strCache>
            </c:strRef>
          </c:tx>
          <c:spPr>
            <a:solidFill>
              <a:srgbClr val="F15A2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Basis1!$N$34:$N$43</c:f>
              <c:strCache>
                <c:ptCount val="10"/>
                <c:pt idx="0">
                  <c:v>African Male</c:v>
                </c:pt>
                <c:pt idx="1">
                  <c:v>Coloured Male</c:v>
                </c:pt>
                <c:pt idx="2">
                  <c:v>Indian Male</c:v>
                </c:pt>
                <c:pt idx="3">
                  <c:v>White Male</c:v>
                </c:pt>
                <c:pt idx="4">
                  <c:v>African Female</c:v>
                </c:pt>
                <c:pt idx="5">
                  <c:v>Coloured Female</c:v>
                </c:pt>
                <c:pt idx="6">
                  <c:v>Indian female</c:v>
                </c:pt>
                <c:pt idx="7">
                  <c:v>White Female</c:v>
                </c:pt>
                <c:pt idx="8">
                  <c:v>Foreign National Male</c:v>
                </c:pt>
                <c:pt idx="9">
                  <c:v>Foreign National Female</c:v>
                </c:pt>
              </c:strCache>
            </c:strRef>
          </c:cat>
          <c:val>
            <c:numRef>
              <c:f>Basis1!$P$34:$P$43</c:f>
              <c:numCache>
                <c:formatCode>#,##0</c:formatCode>
                <c:ptCount val="10"/>
                <c:pt idx="0">
                  <c:v>49</c:v>
                </c:pt>
                <c:pt idx="1">
                  <c:v>14</c:v>
                </c:pt>
                <c:pt idx="2">
                  <c:v>5</c:v>
                </c:pt>
                <c:pt idx="3">
                  <c:v>20</c:v>
                </c:pt>
                <c:pt idx="4">
                  <c:v>66</c:v>
                </c:pt>
                <c:pt idx="5">
                  <c:v>23</c:v>
                </c:pt>
                <c:pt idx="6">
                  <c:v>3</c:v>
                </c:pt>
                <c:pt idx="7">
                  <c:v>31</c:v>
                </c:pt>
                <c:pt idx="8">
                  <c:v>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71-4102-9072-D695CA7899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71399952"/>
        <c:axId val="771400280"/>
      </c:barChart>
      <c:catAx>
        <c:axId val="771399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400280"/>
        <c:crosses val="autoZero"/>
        <c:auto val="1"/>
        <c:lblAlgn val="ctr"/>
        <c:lblOffset val="100"/>
        <c:noMultiLvlLbl val="0"/>
      </c:catAx>
      <c:valAx>
        <c:axId val="7714002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77139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trlProps/ctrlProp1.xml><?xml version="1.0" encoding="utf-8"?>
<formControlPr xmlns="http://schemas.microsoft.com/office/spreadsheetml/2009/9/main" objectType="Drop" dropLines="10" dropStyle="combo" dx="26" fmlaLink="rL1.SectorSel" fmlaRange="rL1.SectorList" sel="1" val="0"/>
</file>

<file path=xl/ctrlProps/ctrlProp2.xml><?xml version="1.0" encoding="utf-8"?>
<formControlPr xmlns="http://schemas.microsoft.com/office/spreadsheetml/2009/9/main" objectType="Drop" dropStyle="combo" dx="26" fmlaLink="rL1.OccupationalLevelSel" fmlaRange="rL1.OccupationalLevelList" sel="4" val="0"/>
</file>

<file path=xl/ctrlProps/ctrlProp3.xml><?xml version="1.0" encoding="utf-8"?>
<formControlPr xmlns="http://schemas.microsoft.com/office/spreadsheetml/2009/9/main" objectType="Drop" dropLines="10" dropStyle="combo" dx="26" fmlaLink="rL1.SectorSel" fmlaRange="rL1.SectorList" sel="1" val="0"/>
</file>

<file path=xl/ctrlProps/ctrlProp4.xml><?xml version="1.0" encoding="utf-8"?>
<formControlPr xmlns="http://schemas.microsoft.com/office/spreadsheetml/2009/9/main" objectType="Drop" dropStyle="combo" dx="26" fmlaLink="rL1.OccupationalLevelSel" fmlaRange="rL1.OccupationalLevelList" sel="4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chart" Target="../charts/chart1.xml"/><Relationship Id="rId7" Type="http://schemas.microsoft.com/office/2007/relationships/hdphoto" Target="../media/hdphoto2.wdp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4229100</xdr:colOff>
      <xdr:row>2</xdr:row>
      <xdr:rowOff>15860</xdr:rowOff>
    </xdr:from>
    <xdr:to>
      <xdr:col>23</xdr:col>
      <xdr:colOff>745453</xdr:colOff>
      <xdr:row>3</xdr:row>
      <xdr:rowOff>654050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270500" y="219060"/>
          <a:ext cx="6356313" cy="739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1400" b="0">
              <a:solidFill>
                <a:schemeClr val="tx1"/>
              </a:solidFill>
              <a:latin typeface="Segoe WP SemiLight" panose="020B0402040204020203" pitchFamily="34" charset="0"/>
              <a:cs typeface="Segoe WP SemiLight" panose="020B0402040204020203" pitchFamily="34" charset="0"/>
            </a:rPr>
            <a:t>How is my organisation doing in terms of employment equity in relation to my sector ?</a:t>
          </a:r>
        </a:p>
      </xdr:txBody>
    </xdr:sp>
    <xdr:clientData/>
  </xdr:twoCellAnchor>
  <xdr:twoCellAnchor editAs="absolute">
    <xdr:from>
      <xdr:col>13</xdr:col>
      <xdr:colOff>180927</xdr:colOff>
      <xdr:row>3</xdr:row>
      <xdr:rowOff>571486</xdr:rowOff>
    </xdr:from>
    <xdr:to>
      <xdr:col>23</xdr:col>
      <xdr:colOff>726403</xdr:colOff>
      <xdr:row>3</xdr:row>
      <xdr:rowOff>942975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629227" y="876286"/>
          <a:ext cx="5978536" cy="371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n-US" sz="1000" b="0" i="0">
              <a:solidFill>
                <a:srgbClr val="00A651"/>
              </a:solidFill>
              <a:latin typeface="Segoe WP SemiLight" panose="020B0402040204020203" pitchFamily="34" charset="0"/>
              <a:cs typeface="Segoe WP SemiLight" panose="020B0402040204020203" pitchFamily="34" charset="0"/>
            </a:rPr>
            <a:t>(Sector figures are sourced from the Commission for Employmet Equity (CEE) Report for 2025)</a:t>
          </a:r>
        </a:p>
      </xdr:txBody>
    </xdr:sp>
    <xdr:clientData/>
  </xdr:twoCellAnchor>
  <xdr:twoCellAnchor editAs="absolute">
    <xdr:from>
      <xdr:col>12</xdr:col>
      <xdr:colOff>38100</xdr:colOff>
      <xdr:row>3</xdr:row>
      <xdr:rowOff>19050</xdr:rowOff>
    </xdr:from>
    <xdr:to>
      <xdr:col>12</xdr:col>
      <xdr:colOff>2762804</xdr:colOff>
      <xdr:row>3</xdr:row>
      <xdr:rowOff>901700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88C96C1-22A5-497C-9191-C4771260A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0" y="323850"/>
          <a:ext cx="2724704" cy="882650"/>
        </a:xfrm>
        <a:prstGeom prst="rect">
          <a:avLst/>
        </a:prstGeom>
      </xdr:spPr>
    </xdr:pic>
    <xdr:clientData/>
  </xdr:twoCellAnchor>
  <xdr:twoCellAnchor>
    <xdr:from>
      <xdr:col>12</xdr:col>
      <xdr:colOff>1739900</xdr:colOff>
      <xdr:row>44</xdr:row>
      <xdr:rowOff>121920</xdr:rowOff>
    </xdr:from>
    <xdr:to>
      <xdr:col>27</xdr:col>
      <xdr:colOff>198040</xdr:colOff>
      <xdr:row>80</xdr:row>
      <xdr:rowOff>114300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41FEF806-EB55-4DB1-B49D-9FF5844BD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1762760</xdr:colOff>
      <xdr:row>88</xdr:row>
      <xdr:rowOff>83820</xdr:rowOff>
    </xdr:from>
    <xdr:to>
      <xdr:col>27</xdr:col>
      <xdr:colOff>220900</xdr:colOff>
      <xdr:row>124</xdr:row>
      <xdr:rowOff>80220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6F904868-2E1B-4660-A765-CE7358964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2075180</xdr:colOff>
      <xdr:row>183</xdr:row>
      <xdr:rowOff>68580</xdr:rowOff>
    </xdr:from>
    <xdr:to>
      <xdr:col>28</xdr:col>
      <xdr:colOff>7540</xdr:colOff>
      <xdr:row>220</xdr:row>
      <xdr:rowOff>76200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36DE1EB-0C0C-48D2-9369-ECA3B6792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12</xdr:col>
      <xdr:colOff>189230</xdr:colOff>
      <xdr:row>235</xdr:row>
      <xdr:rowOff>72390</xdr:rowOff>
    </xdr:from>
    <xdr:to>
      <xdr:col>27</xdr:col>
      <xdr:colOff>441960</xdr:colOff>
      <xdr:row>240</xdr:row>
      <xdr:rowOff>101052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224DF96F-77B6-4CD1-A7F1-F333D5BB5E74}"/>
            </a:ext>
          </a:extLst>
        </xdr:cNvPr>
        <xdr:cNvGrpSpPr/>
      </xdr:nvGrpSpPr>
      <xdr:grpSpPr>
        <a:xfrm>
          <a:off x="1225550" y="31680150"/>
          <a:ext cx="12376150" cy="676362"/>
          <a:chOff x="-944346" y="1984121"/>
          <a:chExt cx="11680351" cy="746212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72186DD6-4EFC-426F-A94C-F09C59EB58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rightnessContrast bright="4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66009" y="1984121"/>
            <a:ext cx="546758" cy="517779"/>
          </a:xfrm>
          <a:prstGeom prst="rect">
            <a:avLst/>
          </a:prstGeom>
        </xdr:spPr>
      </xdr:pic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8F6E5181-4CD3-482C-93F7-474A77553E70}"/>
              </a:ext>
            </a:extLst>
          </xdr:cNvPr>
          <xdr:cNvGrpSpPr/>
        </xdr:nvGrpSpPr>
        <xdr:grpSpPr>
          <a:xfrm>
            <a:off x="-944346" y="2476506"/>
            <a:ext cx="11680351" cy="253827"/>
            <a:chOff x="-934149" y="5707384"/>
            <a:chExt cx="11698499" cy="247743"/>
          </a:xfrm>
        </xdr:grpSpPr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FE844B02-82EC-4EDA-8A06-DA843070F4E2}"/>
                </a:ext>
              </a:extLst>
            </xdr:cNvPr>
            <xdr:cNvSpPr/>
          </xdr:nvSpPr>
          <xdr:spPr>
            <a:xfrm flipV="1">
              <a:off x="-934149" y="5739126"/>
              <a:ext cx="11698499" cy="216001"/>
            </a:xfrm>
            <a:prstGeom prst="rect">
              <a:avLst/>
            </a:prstGeom>
            <a:solidFill>
              <a:schemeClr val="bg1">
                <a:lumMod val="65000"/>
              </a:schemeClr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ZA" sz="1100"/>
            </a:p>
          </xdr:txBody>
        </xdr:sp>
        <xdr:sp macro="" textlink="">
          <xdr:nvSpPr>
            <xdr:cNvPr id="14" name="Rectangle 13">
              <a:extLst>
                <a:ext uri="{FF2B5EF4-FFF2-40B4-BE49-F238E27FC236}">
                  <a16:creationId xmlns:a16="http://schemas.microsoft.com/office/drawing/2014/main" id="{64B7323C-B5AB-4967-9238-DF6ADCF99701}"/>
                </a:ext>
              </a:extLst>
            </xdr:cNvPr>
            <xdr:cNvSpPr/>
          </xdr:nvSpPr>
          <xdr:spPr>
            <a:xfrm flipV="1">
              <a:off x="-934149" y="5707384"/>
              <a:ext cx="11698499" cy="36000"/>
            </a:xfrm>
            <a:prstGeom prst="rect">
              <a:avLst/>
            </a:prstGeom>
            <a:solidFill>
              <a:srgbClr val="F15A22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ZA" sz="1100"/>
            </a:p>
          </xdr:txBody>
        </xdr:sp>
      </xdr:grpSp>
    </xdr:grpSp>
    <xdr:clientData/>
  </xdr:twoCellAnchor>
  <xdr:twoCellAnchor>
    <xdr:from>
      <xdr:col>12</xdr:col>
      <xdr:colOff>1767840</xdr:colOff>
      <xdr:row>132</xdr:row>
      <xdr:rowOff>15240</xdr:rowOff>
    </xdr:from>
    <xdr:to>
      <xdr:col>27</xdr:col>
      <xdr:colOff>335280</xdr:colOff>
      <xdr:row>168</xdr:row>
      <xdr:rowOff>7620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E935D3BD-3C56-4244-A0C8-BC903A090A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1257300</xdr:colOff>
          <xdr:row>32</xdr:row>
          <xdr:rowOff>137160</xdr:rowOff>
        </xdr:from>
        <xdr:to>
          <xdr:col>15</xdr:col>
          <xdr:colOff>99060</xdr:colOff>
          <xdr:row>34</xdr:row>
          <xdr:rowOff>91440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2232660</xdr:colOff>
          <xdr:row>38</xdr:row>
          <xdr:rowOff>53340</xdr:rowOff>
        </xdr:from>
        <xdr:to>
          <xdr:col>12</xdr:col>
          <xdr:colOff>4183380</xdr:colOff>
          <xdr:row>40</xdr:row>
          <xdr:rowOff>76200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0</xdr:row>
          <xdr:rowOff>22860</xdr:rowOff>
        </xdr:from>
        <xdr:to>
          <xdr:col>14</xdr:col>
          <xdr:colOff>0</xdr:colOff>
          <xdr:row>3</xdr:row>
          <xdr:rowOff>22860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0</xdr:row>
          <xdr:rowOff>7620</xdr:rowOff>
        </xdr:from>
        <xdr:to>
          <xdr:col>16</xdr:col>
          <xdr:colOff>1988820</xdr:colOff>
          <xdr:row>3</xdr:row>
          <xdr:rowOff>15240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5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cus1"/>
  <dimension ref="B1:Y200"/>
  <sheetViews>
    <sheetView showGridLines="0" showRowColHeaders="0" tabSelected="1" zoomScaleNormal="100" workbookViewId="0">
      <selection activeCell="AA20" sqref="AA20"/>
    </sheetView>
  </sheetViews>
  <sheetFormatPr defaultColWidth="7.6640625" defaultRowHeight="10.199999999999999" x14ac:dyDescent="0.2"/>
  <cols>
    <col min="1" max="1" width="9.44140625" style="26" customWidth="1"/>
    <col min="2" max="4" width="1.6640625" style="26" hidden="1" customWidth="1"/>
    <col min="5" max="6" width="1.6640625" style="26" customWidth="1"/>
    <col min="7" max="7" width="2.33203125" style="26" customWidth="1"/>
    <col min="8" max="8" width="0.33203125" style="26" hidden="1" customWidth="1"/>
    <col min="9" max="9" width="1.6640625" style="26" hidden="1" customWidth="1"/>
    <col min="10" max="10" width="0.5546875" style="26" hidden="1" customWidth="1"/>
    <col min="11" max="11" width="7.6640625" style="26" hidden="1" customWidth="1"/>
    <col min="12" max="12" width="29.33203125" style="26" hidden="1" customWidth="1"/>
    <col min="13" max="13" width="63" style="26" customWidth="1"/>
    <col min="14" max="16" width="7.5546875" style="26" customWidth="1"/>
    <col min="17" max="17" width="7.33203125" style="26" customWidth="1"/>
    <col min="18" max="21" width="7.5546875" style="26" customWidth="1"/>
    <col min="22" max="23" width="8.33203125" style="26" customWidth="1"/>
    <col min="24" max="24" width="16.88671875" style="26" customWidth="1"/>
    <col min="25" max="25" width="4.6640625" style="26" customWidth="1"/>
    <col min="26" max="16384" width="7.6640625" style="26"/>
  </cols>
  <sheetData>
    <row r="1" spans="6:25" ht="8.1" customHeight="1" x14ac:dyDescent="0.2"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6:25" ht="8.1" customHeight="1" x14ac:dyDescent="0.2"/>
    <row r="3" spans="6:25" ht="8.1" customHeight="1" x14ac:dyDescent="0.2"/>
    <row r="4" spans="6:25" ht="84.9" customHeight="1" x14ac:dyDescent="0.2"/>
    <row r="5" spans="6:25" ht="17.25" hidden="1" customHeight="1" x14ac:dyDescent="0.2"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</row>
    <row r="6" spans="6:25" ht="7.5" hidden="1" customHeight="1" x14ac:dyDescent="0.2"/>
    <row r="7" spans="6:25" ht="14.25" customHeight="1" x14ac:dyDescent="0.2"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6:25" ht="7.5" customHeight="1" x14ac:dyDescent="0.2"/>
    <row r="9" spans="6:25" ht="7.5" hidden="1" customHeight="1" x14ac:dyDescent="0.2"/>
    <row r="10" spans="6:25" x14ac:dyDescent="0.2">
      <c r="L10" s="29"/>
    </row>
    <row r="11" spans="6:25" x14ac:dyDescent="0.2">
      <c r="L11" s="29"/>
      <c r="M11" s="66" t="s">
        <v>146</v>
      </c>
    </row>
    <row r="12" spans="6:25" x14ac:dyDescent="0.2">
      <c r="L12" s="29"/>
      <c r="M12" s="50"/>
    </row>
    <row r="13" spans="6:25" ht="15.75" customHeight="1" x14ac:dyDescent="0.2">
      <c r="M13" s="70" t="s">
        <v>49</v>
      </c>
      <c r="N13" s="68" t="s">
        <v>3</v>
      </c>
      <c r="O13" s="68"/>
      <c r="P13" s="68"/>
      <c r="Q13" s="68"/>
      <c r="R13" s="73" t="s">
        <v>4</v>
      </c>
      <c r="S13" s="73"/>
      <c r="T13" s="73"/>
      <c r="U13" s="73"/>
      <c r="V13" s="68" t="s">
        <v>5</v>
      </c>
      <c r="W13" s="68"/>
      <c r="X13" s="67" t="s">
        <v>6</v>
      </c>
    </row>
    <row r="14" spans="6:25" ht="15" customHeight="1" x14ac:dyDescent="0.2">
      <c r="M14" s="70"/>
      <c r="N14" s="24" t="s">
        <v>7</v>
      </c>
      <c r="O14" s="25" t="s">
        <v>30</v>
      </c>
      <c r="P14" s="24" t="s">
        <v>8</v>
      </c>
      <c r="Q14" s="25" t="s">
        <v>9</v>
      </c>
      <c r="R14" s="24" t="s">
        <v>7</v>
      </c>
      <c r="S14" s="25" t="s">
        <v>30</v>
      </c>
      <c r="T14" s="24" t="s">
        <v>8</v>
      </c>
      <c r="U14" s="25" t="s">
        <v>9</v>
      </c>
      <c r="V14" s="24" t="s">
        <v>3</v>
      </c>
      <c r="W14" s="25" t="s">
        <v>4</v>
      </c>
      <c r="X14" s="67"/>
    </row>
    <row r="15" spans="6:25" ht="12" customHeight="1" x14ac:dyDescent="0.2">
      <c r="M15" s="32" t="s">
        <v>11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83">
        <f t="shared" ref="X15:X20" si="0">SUM(N15:W15)</f>
        <v>0</v>
      </c>
    </row>
    <row r="16" spans="6:25" ht="12" customHeight="1" x14ac:dyDescent="0.2">
      <c r="M16" s="32" t="s">
        <v>12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83">
        <f t="shared" si="0"/>
        <v>0</v>
      </c>
    </row>
    <row r="17" spans="13:24" ht="12" customHeight="1" x14ac:dyDescent="0.2">
      <c r="M17" s="32" t="s">
        <v>13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83">
        <f t="shared" si="0"/>
        <v>0</v>
      </c>
    </row>
    <row r="18" spans="13:24" ht="12" customHeight="1" x14ac:dyDescent="0.2">
      <c r="M18" s="32" t="s">
        <v>14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83">
        <f t="shared" si="0"/>
        <v>0</v>
      </c>
    </row>
    <row r="19" spans="13:24" ht="12" customHeight="1" x14ac:dyDescent="0.2">
      <c r="M19" s="32" t="s">
        <v>15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83">
        <f t="shared" si="0"/>
        <v>0</v>
      </c>
    </row>
    <row r="20" spans="13:24" ht="12" customHeight="1" x14ac:dyDescent="0.2">
      <c r="M20" s="32" t="s">
        <v>16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83">
        <f t="shared" si="0"/>
        <v>0</v>
      </c>
    </row>
    <row r="21" spans="13:24" ht="12" customHeight="1" x14ac:dyDescent="0.2">
      <c r="M21" s="32" t="s">
        <v>18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83">
        <f t="shared" ref="X21" si="1">SUM(N21:W21)</f>
        <v>0</v>
      </c>
    </row>
    <row r="22" spans="13:24" ht="16.5" customHeight="1" x14ac:dyDescent="0.2">
      <c r="M22" s="71" t="s">
        <v>50</v>
      </c>
      <c r="N22" s="68" t="s">
        <v>3</v>
      </c>
      <c r="O22" s="68"/>
      <c r="P22" s="68"/>
      <c r="Q22" s="68"/>
      <c r="R22" s="73" t="s">
        <v>4</v>
      </c>
      <c r="S22" s="73"/>
      <c r="T22" s="73"/>
      <c r="U22" s="73"/>
      <c r="V22" s="68" t="s">
        <v>5</v>
      </c>
      <c r="W22" s="68"/>
      <c r="X22" s="67" t="s">
        <v>6</v>
      </c>
    </row>
    <row r="23" spans="13:24" ht="15" customHeight="1" x14ac:dyDescent="0.2">
      <c r="M23" s="72"/>
      <c r="N23" s="24" t="s">
        <v>7</v>
      </c>
      <c r="O23" s="25" t="s">
        <v>30</v>
      </c>
      <c r="P23" s="24" t="s">
        <v>8</v>
      </c>
      <c r="Q23" s="25" t="s">
        <v>9</v>
      </c>
      <c r="R23" s="24" t="s">
        <v>7</v>
      </c>
      <c r="S23" s="25" t="s">
        <v>30</v>
      </c>
      <c r="T23" s="24" t="s">
        <v>8</v>
      </c>
      <c r="U23" s="25" t="s">
        <v>9</v>
      </c>
      <c r="V23" s="24" t="s">
        <v>3</v>
      </c>
      <c r="W23" s="25" t="s">
        <v>4</v>
      </c>
      <c r="X23" s="67"/>
    </row>
    <row r="24" spans="13:24" ht="12" customHeight="1" x14ac:dyDescent="0.2">
      <c r="M24" s="32" t="s">
        <v>11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83">
        <f t="shared" ref="X24:X30" si="2">SUM(N24:W24)</f>
        <v>0</v>
      </c>
    </row>
    <row r="25" spans="13:24" ht="12" customHeight="1" x14ac:dyDescent="0.2">
      <c r="M25" s="32" t="s">
        <v>12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83">
        <f t="shared" si="2"/>
        <v>0</v>
      </c>
    </row>
    <row r="26" spans="13:24" ht="12" customHeight="1" x14ac:dyDescent="0.2">
      <c r="M26" s="32" t="s">
        <v>13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83">
        <f t="shared" si="2"/>
        <v>0</v>
      </c>
    </row>
    <row r="27" spans="13:24" ht="12" customHeight="1" x14ac:dyDescent="0.2">
      <c r="M27" s="32" t="s">
        <v>14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83">
        <f t="shared" si="2"/>
        <v>0</v>
      </c>
    </row>
    <row r="28" spans="13:24" ht="12" customHeight="1" x14ac:dyDescent="0.2">
      <c r="M28" s="32" t="s">
        <v>15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83">
        <f t="shared" si="2"/>
        <v>0</v>
      </c>
    </row>
    <row r="29" spans="13:24" ht="12" customHeight="1" x14ac:dyDescent="0.2">
      <c r="M29" s="32" t="s">
        <v>16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83">
        <f t="shared" si="2"/>
        <v>0</v>
      </c>
    </row>
    <row r="30" spans="13:24" ht="12" customHeight="1" x14ac:dyDescent="0.2">
      <c r="M30" s="32" t="s">
        <v>18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83">
        <f t="shared" si="2"/>
        <v>0</v>
      </c>
    </row>
    <row r="32" spans="13:24" x14ac:dyDescent="0.2">
      <c r="O32" s="27"/>
    </row>
    <row r="33" spans="12:24" ht="15" customHeight="1" x14ac:dyDescent="0.2">
      <c r="L33" s="27"/>
      <c r="M33" s="33"/>
      <c r="N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2:24" ht="12" x14ac:dyDescent="0.2">
      <c r="L34" s="28"/>
      <c r="M34" s="51" t="s">
        <v>73</v>
      </c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</row>
    <row r="37" spans="12:24" x14ac:dyDescent="0.2">
      <c r="M37" s="65"/>
    </row>
    <row r="40" spans="12:24" ht="12" x14ac:dyDescent="0.2">
      <c r="M40" s="51" t="s">
        <v>74</v>
      </c>
    </row>
    <row r="44" spans="12:24" ht="20.7" customHeight="1" x14ac:dyDescent="0.2"/>
    <row r="54" spans="12:24" ht="10.199999999999999" customHeight="1" x14ac:dyDescent="0.2"/>
    <row r="55" spans="12:24" ht="10.199999999999999" customHeight="1" x14ac:dyDescent="0.2">
      <c r="L55" s="28"/>
      <c r="M55" s="28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30"/>
    </row>
    <row r="56" spans="12:24" ht="10.199999999999999" customHeight="1" x14ac:dyDescent="0.2">
      <c r="L56" s="28"/>
      <c r="M56" s="28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30"/>
    </row>
    <row r="57" spans="12:24" ht="10.199999999999999" customHeight="1" x14ac:dyDescent="0.2"/>
    <row r="58" spans="12:24" ht="10.199999999999999" customHeight="1" x14ac:dyDescent="0.25"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</row>
    <row r="59" spans="12:24" ht="10.199999999999999" customHeight="1" x14ac:dyDescent="0.2"/>
    <row r="60" spans="12:24" ht="10.199999999999999" customHeight="1" x14ac:dyDescent="0.2"/>
    <row r="61" spans="12:24" ht="10.199999999999999" customHeight="1" x14ac:dyDescent="0.2"/>
    <row r="62" spans="12:24" ht="10.199999999999999" customHeight="1" x14ac:dyDescent="0.2"/>
    <row r="63" spans="12:24" ht="10.199999999999999" customHeight="1" x14ac:dyDescent="0.2"/>
    <row r="64" spans="12:24" ht="10.199999999999999" customHeight="1" x14ac:dyDescent="0.2"/>
    <row r="65" spans="12:24" ht="10.199999999999999" customHeight="1" x14ac:dyDescent="0.2"/>
    <row r="66" spans="12:24" ht="10.199999999999999" customHeight="1" x14ac:dyDescent="0.2"/>
    <row r="67" spans="12:24" ht="10.199999999999999" customHeight="1" x14ac:dyDescent="0.2"/>
    <row r="68" spans="12:24" ht="10.199999999999999" customHeight="1" x14ac:dyDescent="0.2"/>
    <row r="69" spans="12:24" ht="10.199999999999999" customHeight="1" x14ac:dyDescent="0.2"/>
    <row r="70" spans="12:24" ht="10.199999999999999" customHeight="1" x14ac:dyDescent="0.2"/>
    <row r="71" spans="12:24" ht="10.199999999999999" customHeight="1" x14ac:dyDescent="0.2"/>
    <row r="72" spans="12:24" ht="10.199999999999999" customHeight="1" x14ac:dyDescent="0.2"/>
    <row r="73" spans="12:24" ht="10.199999999999999" customHeight="1" x14ac:dyDescent="0.2"/>
    <row r="74" spans="12:24" ht="10.199999999999999" customHeight="1" x14ac:dyDescent="0.2"/>
    <row r="75" spans="12:24" ht="10.199999999999999" customHeight="1" x14ac:dyDescent="0.2"/>
    <row r="76" spans="12:24" ht="10.199999999999999" customHeight="1" x14ac:dyDescent="0.2"/>
    <row r="77" spans="12:24" ht="10.199999999999999" customHeight="1" x14ac:dyDescent="0.2">
      <c r="L77" s="28"/>
      <c r="M77" s="28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30"/>
    </row>
    <row r="78" spans="12:24" ht="10.199999999999999" customHeight="1" x14ac:dyDescent="0.2">
      <c r="L78" s="28"/>
      <c r="M78" s="28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30"/>
    </row>
    <row r="79" spans="12:24" ht="10.199999999999999" customHeight="1" x14ac:dyDescent="0.2"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</row>
    <row r="80" spans="12:24" ht="10.199999999999999" customHeight="1" x14ac:dyDescent="0.2"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</row>
    <row r="81" spans="12:24" ht="10.199999999999999" customHeight="1" x14ac:dyDescent="0.2"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</row>
    <row r="82" spans="12:24" ht="10.199999999999999" customHeight="1" x14ac:dyDescent="0.2"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12:24" ht="10.199999999999999" customHeight="1" x14ac:dyDescent="0.2"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</row>
    <row r="84" spans="12:24" ht="10.199999999999999" customHeight="1" x14ac:dyDescent="0.2"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12:24" ht="10.199999999999999" customHeight="1" x14ac:dyDescent="0.2"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12:24" ht="10.199999999999999" customHeight="1" x14ac:dyDescent="0.2"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12:24" ht="10.199999999999999" customHeight="1" x14ac:dyDescent="0.2"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</row>
    <row r="88" spans="12:24" ht="10.199999999999999" customHeight="1" x14ac:dyDescent="0.2"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</row>
    <row r="89" spans="12:24" ht="10.199999999999999" customHeight="1" x14ac:dyDescent="0.2"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</row>
    <row r="90" spans="12:24" ht="10.199999999999999" customHeight="1" x14ac:dyDescent="0.2"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</row>
    <row r="91" spans="12:24" ht="10.199999999999999" customHeight="1" x14ac:dyDescent="0.2"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</row>
    <row r="92" spans="12:24" ht="10.199999999999999" customHeight="1" x14ac:dyDescent="0.2"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</row>
    <row r="93" spans="12:24" ht="10.199999999999999" customHeight="1" x14ac:dyDescent="0.2"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</row>
    <row r="94" spans="12:24" ht="10.199999999999999" customHeight="1" x14ac:dyDescent="0.2"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</row>
    <row r="95" spans="12:24" ht="10.199999999999999" customHeight="1" x14ac:dyDescent="0.2"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</row>
    <row r="96" spans="12:24" ht="10.199999999999999" customHeight="1" x14ac:dyDescent="0.2"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</row>
    <row r="97" spans="12:24" ht="10.199999999999999" customHeight="1" x14ac:dyDescent="0.2"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</row>
    <row r="98" spans="12:24" ht="10.199999999999999" customHeight="1" x14ac:dyDescent="0.2"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</row>
    <row r="99" spans="12:24" ht="10.199999999999999" customHeight="1" x14ac:dyDescent="0.2">
      <c r="L99" s="28"/>
      <c r="M99" s="28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30"/>
    </row>
    <row r="100" spans="12:24" ht="10.199999999999999" customHeight="1" x14ac:dyDescent="0.2">
      <c r="L100" s="28"/>
      <c r="M100" s="28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30"/>
    </row>
    <row r="101" spans="12:24" ht="10.199999999999999" customHeight="1" x14ac:dyDescent="0.2"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</row>
    <row r="102" spans="12:24" ht="10.199999999999999" customHeight="1" x14ac:dyDescent="0.2"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</row>
    <row r="103" spans="12:24" ht="10.199999999999999" customHeight="1" x14ac:dyDescent="0.2"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</row>
    <row r="104" spans="12:24" ht="10.199999999999999" customHeight="1" x14ac:dyDescent="0.2"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</row>
    <row r="105" spans="12:24" ht="10.199999999999999" customHeight="1" x14ac:dyDescent="0.2"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</row>
    <row r="106" spans="12:24" ht="10.199999999999999" customHeight="1" x14ac:dyDescent="0.25"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</row>
    <row r="107" spans="12:24" ht="10.199999999999999" customHeight="1" x14ac:dyDescent="0.2"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</row>
    <row r="108" spans="12:24" ht="10.199999999999999" customHeight="1" x14ac:dyDescent="0.2"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</row>
    <row r="109" spans="12:24" ht="10.199999999999999" customHeight="1" x14ac:dyDescent="0.2"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</row>
    <row r="110" spans="12:24" ht="10.199999999999999" customHeight="1" x14ac:dyDescent="0.2"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</row>
    <row r="111" spans="12:24" ht="10.199999999999999" customHeight="1" x14ac:dyDescent="0.2"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</row>
    <row r="112" spans="12:24" ht="10.199999999999999" customHeight="1" x14ac:dyDescent="0.2"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</row>
    <row r="113" spans="12:24" ht="10.199999999999999" customHeight="1" x14ac:dyDescent="0.2"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</row>
    <row r="114" spans="12:24" ht="10.199999999999999" customHeight="1" x14ac:dyDescent="0.2"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</row>
    <row r="115" spans="12:24" ht="10.199999999999999" customHeight="1" x14ac:dyDescent="0.2"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</row>
    <row r="116" spans="12:24" ht="10.199999999999999" customHeight="1" x14ac:dyDescent="0.2"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</row>
    <row r="117" spans="12:24" ht="10.199999999999999" customHeight="1" x14ac:dyDescent="0.2"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</row>
    <row r="118" spans="12:24" ht="10.199999999999999" customHeight="1" x14ac:dyDescent="0.2"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</row>
    <row r="119" spans="12:24" ht="10.199999999999999" customHeight="1" x14ac:dyDescent="0.2"/>
    <row r="120" spans="12:24" ht="10.199999999999999" customHeight="1" x14ac:dyDescent="0.2"/>
    <row r="121" spans="12:24" ht="10.199999999999999" customHeight="1" x14ac:dyDescent="0.2">
      <c r="L121" s="50" t="s">
        <v>51</v>
      </c>
    </row>
    <row r="122" spans="12:24" ht="10.199999999999999" customHeight="1" x14ac:dyDescent="0.2"/>
    <row r="123" spans="12:24" ht="10.199999999999999" customHeight="1" x14ac:dyDescent="0.2"/>
    <row r="124" spans="12:24" ht="10.199999999999999" customHeight="1" x14ac:dyDescent="0.2"/>
    <row r="125" spans="12:24" ht="10.199999999999999" customHeight="1" x14ac:dyDescent="0.2"/>
    <row r="126" spans="12:24" ht="10.199999999999999" customHeight="1" x14ac:dyDescent="0.2"/>
    <row r="127" spans="12:24" ht="10.199999999999999" customHeight="1" x14ac:dyDescent="0.2"/>
    <row r="128" spans="12:24" ht="10.199999999999999" customHeight="1" x14ac:dyDescent="0.2"/>
    <row r="129" ht="10.199999999999999" customHeight="1" x14ac:dyDescent="0.2"/>
    <row r="130" ht="10.199999999999999" customHeight="1" x14ac:dyDescent="0.2"/>
    <row r="131" ht="10.199999999999999" customHeight="1" x14ac:dyDescent="0.2"/>
    <row r="132" ht="10.199999999999999" customHeight="1" x14ac:dyDescent="0.2"/>
    <row r="133" ht="10.199999999999999" customHeight="1" x14ac:dyDescent="0.2"/>
    <row r="134" ht="10.199999999999999" customHeight="1" x14ac:dyDescent="0.2"/>
    <row r="135" ht="10.199999999999999" customHeight="1" x14ac:dyDescent="0.2"/>
    <row r="136" ht="10.199999999999999" customHeight="1" x14ac:dyDescent="0.2"/>
    <row r="137" ht="10.199999999999999" customHeight="1" x14ac:dyDescent="0.2"/>
    <row r="138" ht="10.199999999999999" customHeight="1" x14ac:dyDescent="0.2"/>
    <row r="139" ht="10.199999999999999" customHeight="1" x14ac:dyDescent="0.2"/>
    <row r="140" ht="10.199999999999999" customHeight="1" x14ac:dyDescent="0.2"/>
    <row r="141" ht="10.199999999999999" customHeight="1" x14ac:dyDescent="0.2"/>
    <row r="142" ht="10.199999999999999" customHeight="1" x14ac:dyDescent="0.2"/>
    <row r="143" ht="10.199999999999999" customHeight="1" x14ac:dyDescent="0.2"/>
    <row r="144" ht="10.199999999999999" customHeight="1" x14ac:dyDescent="0.2"/>
    <row r="145" ht="10.199999999999999" customHeight="1" x14ac:dyDescent="0.2"/>
    <row r="146" ht="10.199999999999999" customHeight="1" x14ac:dyDescent="0.2"/>
    <row r="147" ht="10.199999999999999" customHeight="1" x14ac:dyDescent="0.2"/>
    <row r="200" hidden="1" x14ac:dyDescent="0.2"/>
  </sheetData>
  <mergeCells count="23">
    <mergeCell ref="N55:Q55"/>
    <mergeCell ref="R55:U55"/>
    <mergeCell ref="V55:W55"/>
    <mergeCell ref="X22:X23"/>
    <mergeCell ref="L106:X106"/>
    <mergeCell ref="N99:Q99"/>
    <mergeCell ref="R99:U99"/>
    <mergeCell ref="V99:W99"/>
    <mergeCell ref="L58:X58"/>
    <mergeCell ref="L83:X83"/>
    <mergeCell ref="N77:Q77"/>
    <mergeCell ref="R77:U77"/>
    <mergeCell ref="V77:W77"/>
    <mergeCell ref="X13:X14"/>
    <mergeCell ref="N22:Q22"/>
    <mergeCell ref="L5:X5"/>
    <mergeCell ref="M13:M14"/>
    <mergeCell ref="M22:M23"/>
    <mergeCell ref="N13:Q13"/>
    <mergeCell ref="R13:U13"/>
    <mergeCell ref="V13:W13"/>
    <mergeCell ref="R22:U22"/>
    <mergeCell ref="V22:W2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SSC_SHEET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Drop Down 4">
              <controlPr defaultSize="0" autoLine="0" autoPict="0">
                <anchor moveWithCells="1">
                  <from>
                    <xdr:col>12</xdr:col>
                    <xdr:colOff>1257300</xdr:colOff>
                    <xdr:row>32</xdr:row>
                    <xdr:rowOff>137160</xdr:rowOff>
                  </from>
                  <to>
                    <xdr:col>15</xdr:col>
                    <xdr:colOff>99060</xdr:colOff>
                    <xdr:row>34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defaultSize="0" autoLine="0" autoPict="0">
                <anchor moveWithCells="1">
                  <from>
                    <xdr:col>12</xdr:col>
                    <xdr:colOff>2232660</xdr:colOff>
                    <xdr:row>38</xdr:row>
                    <xdr:rowOff>53340</xdr:rowOff>
                  </from>
                  <to>
                    <xdr:col>12</xdr:col>
                    <xdr:colOff>4183380</xdr:colOff>
                    <xdr:row>40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Data1"/>
  <dimension ref="A1:BT740"/>
  <sheetViews>
    <sheetView zoomScale="75" zoomScaleNormal="75" workbookViewId="0">
      <pane xSplit="13" ySplit="11" topLeftCell="AH12" activePane="bottomRight" state="frozen"/>
      <selection pane="topRight" activeCell="N1" sqref="N1"/>
      <selection pane="bottomLeft" activeCell="A12" sqref="A12"/>
      <selection pane="bottomRight" activeCell="AL257" sqref="AL257"/>
    </sheetView>
  </sheetViews>
  <sheetFormatPr defaultColWidth="7.6640625" defaultRowHeight="14.4" x14ac:dyDescent="0.3"/>
  <cols>
    <col min="1" max="6" width="1.6640625" style="1" customWidth="1"/>
    <col min="7" max="7" width="4" style="12" customWidth="1"/>
    <col min="8" max="10" width="1.6640625" style="1" customWidth="1"/>
    <col min="11" max="11" width="7.6640625" style="1"/>
    <col min="12" max="12" width="59.5546875" style="1" customWidth="1"/>
    <col min="13" max="13" width="35" style="1" customWidth="1"/>
    <col min="14" max="24" width="13.33203125" style="1" customWidth="1"/>
    <col min="25" max="26" width="7.6640625" style="1"/>
    <col min="27" max="27" width="60.33203125" style="1" customWidth="1"/>
    <col min="28" max="28" width="35" style="1" customWidth="1"/>
    <col min="29" max="38" width="13.33203125" style="1" customWidth="1"/>
    <col min="39" max="39" width="12.5546875" style="1" customWidth="1"/>
    <col min="40" max="16384" width="7.6640625" style="1"/>
  </cols>
  <sheetData>
    <row r="1" spans="7:39" ht="8.1" customHeight="1" x14ac:dyDescent="0.3"/>
    <row r="2" spans="7:39" ht="8.1" customHeight="1" x14ac:dyDescent="0.3"/>
    <row r="3" spans="7:39" ht="8.1" customHeight="1" x14ac:dyDescent="0.3"/>
    <row r="4" spans="7:39" ht="8.1" customHeight="1" x14ac:dyDescent="0.3"/>
    <row r="5" spans="7:39" x14ac:dyDescent="0.3">
      <c r="K5" s="15">
        <v>0</v>
      </c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5">
        <v>6</v>
      </c>
      <c r="R5" s="15">
        <v>7</v>
      </c>
      <c r="S5" s="15">
        <v>8</v>
      </c>
      <c r="T5" s="15">
        <v>9</v>
      </c>
      <c r="U5" s="15">
        <v>10</v>
      </c>
      <c r="V5" s="15">
        <v>11</v>
      </c>
      <c r="W5" s="15">
        <v>12</v>
      </c>
      <c r="X5" s="15">
        <v>13</v>
      </c>
      <c r="Y5" s="15">
        <v>14</v>
      </c>
      <c r="Z5" s="15">
        <v>15</v>
      </c>
      <c r="AA5" s="15">
        <v>16</v>
      </c>
      <c r="AB5" s="15">
        <v>17</v>
      </c>
      <c r="AC5" s="15">
        <v>18</v>
      </c>
      <c r="AD5" s="15">
        <v>19</v>
      </c>
      <c r="AE5" s="15">
        <v>20</v>
      </c>
      <c r="AF5" s="15">
        <v>21</v>
      </c>
      <c r="AG5" s="15">
        <v>22</v>
      </c>
      <c r="AH5" s="15">
        <v>23</v>
      </c>
      <c r="AI5" s="15">
        <v>24</v>
      </c>
      <c r="AJ5" s="15">
        <v>25</v>
      </c>
      <c r="AK5" s="15">
        <v>26</v>
      </c>
      <c r="AL5" s="15">
        <v>27</v>
      </c>
      <c r="AM5" s="15">
        <v>28</v>
      </c>
    </row>
    <row r="6" spans="7:39" ht="8.1" customHeight="1" x14ac:dyDescent="0.3"/>
    <row r="7" spans="7:39" ht="23.4" customHeight="1" x14ac:dyDescent="0.3">
      <c r="L7" s="77" t="s">
        <v>64</v>
      </c>
      <c r="M7" s="77"/>
      <c r="N7" s="77"/>
      <c r="O7" s="77"/>
    </row>
    <row r="8" spans="7:39" ht="8.1" customHeight="1" x14ac:dyDescent="0.3"/>
    <row r="9" spans="7:39" ht="8.1" customHeight="1" x14ac:dyDescent="0.3"/>
    <row r="10" spans="7:39" ht="15.75" customHeight="1" x14ac:dyDescent="0.3">
      <c r="L10" s="80" t="s">
        <v>1</v>
      </c>
      <c r="M10" s="80" t="s">
        <v>2</v>
      </c>
      <c r="N10" s="79" t="s">
        <v>3</v>
      </c>
      <c r="O10" s="79"/>
      <c r="P10" s="79"/>
      <c r="Q10" s="79"/>
      <c r="R10" s="79" t="s">
        <v>4</v>
      </c>
      <c r="S10" s="79"/>
      <c r="T10" s="79"/>
      <c r="U10" s="79"/>
      <c r="V10" s="79" t="s">
        <v>5</v>
      </c>
      <c r="W10" s="79"/>
      <c r="X10" s="78" t="s">
        <v>6</v>
      </c>
      <c r="AA10" s="80" t="s">
        <v>1</v>
      </c>
      <c r="AB10" s="80" t="s">
        <v>10</v>
      </c>
      <c r="AC10" s="79" t="s">
        <v>3</v>
      </c>
      <c r="AD10" s="79"/>
      <c r="AE10" s="79"/>
      <c r="AF10" s="79"/>
      <c r="AG10" s="79" t="s">
        <v>4</v>
      </c>
      <c r="AH10" s="79"/>
      <c r="AI10" s="79"/>
      <c r="AJ10" s="79"/>
      <c r="AK10" s="79" t="s">
        <v>5</v>
      </c>
      <c r="AL10" s="79"/>
      <c r="AM10" s="78" t="s">
        <v>6</v>
      </c>
    </row>
    <row r="11" spans="7:39" x14ac:dyDescent="0.3">
      <c r="G11" s="15">
        <v>0</v>
      </c>
      <c r="K11" s="5"/>
      <c r="L11" s="80"/>
      <c r="M11" s="80"/>
      <c r="N11" s="9" t="s">
        <v>7</v>
      </c>
      <c r="O11" s="9" t="s">
        <v>30</v>
      </c>
      <c r="P11" s="9" t="s">
        <v>8</v>
      </c>
      <c r="Q11" s="9" t="s">
        <v>9</v>
      </c>
      <c r="R11" s="9" t="s">
        <v>7</v>
      </c>
      <c r="S11" s="9" t="s">
        <v>30</v>
      </c>
      <c r="T11" s="9" t="s">
        <v>8</v>
      </c>
      <c r="U11" s="9" t="s">
        <v>9</v>
      </c>
      <c r="V11" s="9" t="s">
        <v>3</v>
      </c>
      <c r="W11" s="9" t="s">
        <v>4</v>
      </c>
      <c r="X11" s="78"/>
      <c r="AA11" s="80"/>
      <c r="AB11" s="80"/>
      <c r="AC11" s="9" t="s">
        <v>7</v>
      </c>
      <c r="AD11" s="9" t="s">
        <v>30</v>
      </c>
      <c r="AE11" s="9" t="s">
        <v>8</v>
      </c>
      <c r="AF11" s="9" t="s">
        <v>9</v>
      </c>
      <c r="AG11" s="9" t="s">
        <v>7</v>
      </c>
      <c r="AH11" s="9" t="s">
        <v>30</v>
      </c>
      <c r="AI11" s="9" t="s">
        <v>8</v>
      </c>
      <c r="AJ11" s="9" t="s">
        <v>9</v>
      </c>
      <c r="AK11" s="9" t="s">
        <v>3</v>
      </c>
      <c r="AL11" s="9" t="s">
        <v>4</v>
      </c>
      <c r="AM11" s="78"/>
    </row>
    <row r="12" spans="7:39" x14ac:dyDescent="0.3">
      <c r="G12" s="15">
        <v>1</v>
      </c>
      <c r="L12" s="14" t="str">
        <f>Parameters1!$L$12</f>
        <v>Accommodation and food service activities</v>
      </c>
      <c r="M12" s="14" t="s">
        <v>11</v>
      </c>
      <c r="N12" s="16">
        <v>114</v>
      </c>
      <c r="O12" s="16">
        <v>43</v>
      </c>
      <c r="P12" s="16">
        <v>78</v>
      </c>
      <c r="Q12" s="16">
        <v>760</v>
      </c>
      <c r="R12" s="16">
        <v>116</v>
      </c>
      <c r="S12" s="16">
        <v>54</v>
      </c>
      <c r="T12" s="16">
        <v>44</v>
      </c>
      <c r="U12" s="16">
        <v>378</v>
      </c>
      <c r="V12" s="16">
        <v>36</v>
      </c>
      <c r="W12" s="16">
        <v>7</v>
      </c>
      <c r="X12" s="18">
        <f t="shared" ref="X12:X43" si="0">SUM(N12:W12)</f>
        <v>1630</v>
      </c>
      <c r="AA12" s="14" t="str">
        <f>L12</f>
        <v>Accommodation and food service activities</v>
      </c>
      <c r="AB12" s="14" t="s">
        <v>11</v>
      </c>
      <c r="AC12" s="16">
        <v>1</v>
      </c>
      <c r="AD12" s="16">
        <v>1</v>
      </c>
      <c r="AE12" s="16">
        <v>1</v>
      </c>
      <c r="AF12" s="16">
        <v>14</v>
      </c>
      <c r="AG12" s="16">
        <v>2</v>
      </c>
      <c r="AH12" s="16">
        <v>1</v>
      </c>
      <c r="AI12" s="16">
        <v>2</v>
      </c>
      <c r="AJ12" s="16">
        <v>6</v>
      </c>
      <c r="AK12" s="16">
        <v>0</v>
      </c>
      <c r="AL12" s="16">
        <v>0</v>
      </c>
      <c r="AM12" s="18">
        <f t="shared" ref="AM12:AM43" si="1">SUM(AC12:AL12)</f>
        <v>28</v>
      </c>
    </row>
    <row r="13" spans="7:39" x14ac:dyDescent="0.3">
      <c r="G13" s="15">
        <v>2</v>
      </c>
      <c r="L13" s="14" t="str">
        <f>Parameters1!$L$12</f>
        <v>Accommodation and food service activities</v>
      </c>
      <c r="M13" s="14" t="s">
        <v>11</v>
      </c>
      <c r="N13" s="17">
        <v>7.0000000000000007E-2</v>
      </c>
      <c r="O13" s="17">
        <v>2.5999999999999999E-2</v>
      </c>
      <c r="P13" s="17">
        <v>4.8000000000000001E-2</v>
      </c>
      <c r="Q13" s="17">
        <v>0.47</v>
      </c>
      <c r="R13" s="17">
        <v>7.0999999999999994E-2</v>
      </c>
      <c r="S13" s="17">
        <v>3.3000000000000002E-2</v>
      </c>
      <c r="T13" s="17">
        <v>2.7E-2</v>
      </c>
      <c r="U13" s="17">
        <v>0.23200000000000001</v>
      </c>
      <c r="V13" s="17">
        <v>2.1999999999999999E-2</v>
      </c>
      <c r="W13" s="17">
        <v>4.0000000000000001E-3</v>
      </c>
      <c r="X13" s="19">
        <f t="shared" si="0"/>
        <v>1.0029999999999999</v>
      </c>
      <c r="AA13" s="14" t="str">
        <f t="shared" ref="AA13:AA76" si="2">L13</f>
        <v>Accommodation and food service activities</v>
      </c>
      <c r="AB13" s="14" t="s">
        <v>11</v>
      </c>
      <c r="AC13" s="17">
        <v>3.5999999999999997E-2</v>
      </c>
      <c r="AD13" s="17">
        <v>3.5999999999999997E-2</v>
      </c>
      <c r="AE13" s="17">
        <v>3.5999999999999997E-2</v>
      </c>
      <c r="AF13" s="17">
        <v>0.5</v>
      </c>
      <c r="AG13" s="17">
        <v>7.0999999999999994E-2</v>
      </c>
      <c r="AH13" s="17">
        <v>3.5999999999999997E-2</v>
      </c>
      <c r="AI13" s="17">
        <v>7.0999999999999994E-2</v>
      </c>
      <c r="AJ13" s="17">
        <v>0.214</v>
      </c>
      <c r="AK13" s="17">
        <v>0</v>
      </c>
      <c r="AL13" s="17">
        <v>0</v>
      </c>
      <c r="AM13" s="19">
        <f t="shared" si="1"/>
        <v>0.99999999999999989</v>
      </c>
    </row>
    <row r="14" spans="7:39" x14ac:dyDescent="0.3">
      <c r="G14" s="15">
        <v>3</v>
      </c>
      <c r="L14" s="14" t="str">
        <f>Parameters1!$L$12</f>
        <v>Accommodation and food service activities</v>
      </c>
      <c r="M14" s="14" t="s">
        <v>12</v>
      </c>
      <c r="N14" s="16">
        <v>772</v>
      </c>
      <c r="O14" s="16">
        <v>227</v>
      </c>
      <c r="P14" s="16">
        <v>192</v>
      </c>
      <c r="Q14" s="16">
        <v>1116</v>
      </c>
      <c r="R14" s="16">
        <v>804</v>
      </c>
      <c r="S14" s="16">
        <v>301</v>
      </c>
      <c r="T14" s="16">
        <v>154</v>
      </c>
      <c r="U14" s="16">
        <v>983</v>
      </c>
      <c r="V14" s="16">
        <v>148</v>
      </c>
      <c r="W14" s="16">
        <v>50</v>
      </c>
      <c r="X14" s="18">
        <f t="shared" si="0"/>
        <v>4747</v>
      </c>
      <c r="AA14" s="14" t="str">
        <f t="shared" si="2"/>
        <v>Accommodation and food service activities</v>
      </c>
      <c r="AB14" s="14" t="s">
        <v>12</v>
      </c>
      <c r="AC14" s="16">
        <v>8</v>
      </c>
      <c r="AD14" s="16">
        <v>2</v>
      </c>
      <c r="AE14" s="16">
        <v>3</v>
      </c>
      <c r="AF14" s="16">
        <v>20</v>
      </c>
      <c r="AG14" s="16">
        <v>14</v>
      </c>
      <c r="AH14" s="16">
        <v>4</v>
      </c>
      <c r="AI14" s="16">
        <v>7</v>
      </c>
      <c r="AJ14" s="16">
        <v>17</v>
      </c>
      <c r="AK14" s="16">
        <v>1</v>
      </c>
      <c r="AL14" s="16">
        <v>1</v>
      </c>
      <c r="AM14" s="18">
        <f t="shared" si="1"/>
        <v>77</v>
      </c>
    </row>
    <row r="15" spans="7:39" x14ac:dyDescent="0.3">
      <c r="G15" s="15">
        <v>4</v>
      </c>
      <c r="L15" s="14" t="str">
        <f>Parameters1!$L$12</f>
        <v>Accommodation and food service activities</v>
      </c>
      <c r="M15" s="14" t="s">
        <v>12</v>
      </c>
      <c r="N15" s="17">
        <v>0.16300000000000001</v>
      </c>
      <c r="O15" s="17">
        <v>4.8000000000000001E-2</v>
      </c>
      <c r="P15" s="17">
        <v>0.04</v>
      </c>
      <c r="Q15" s="17">
        <v>0.24</v>
      </c>
      <c r="R15" s="17">
        <v>0.16900000000000001</v>
      </c>
      <c r="S15" s="17">
        <v>6.3E-2</v>
      </c>
      <c r="T15" s="17">
        <v>3.2000000000000001E-2</v>
      </c>
      <c r="U15" s="17">
        <v>0.20699999999999999</v>
      </c>
      <c r="V15" s="17">
        <v>3.1E-2</v>
      </c>
      <c r="W15" s="17">
        <v>1.0999999999999999E-2</v>
      </c>
      <c r="X15" s="19">
        <f t="shared" si="0"/>
        <v>1.004</v>
      </c>
      <c r="AA15" s="14" t="str">
        <f t="shared" si="2"/>
        <v>Accommodation and food service activities</v>
      </c>
      <c r="AB15" s="14" t="s">
        <v>12</v>
      </c>
      <c r="AC15" s="17">
        <v>0.104</v>
      </c>
      <c r="AD15" s="17">
        <v>2.5999999999999999E-2</v>
      </c>
      <c r="AE15" s="17">
        <v>3.9E-2</v>
      </c>
      <c r="AF15" s="17">
        <v>0.26</v>
      </c>
      <c r="AG15" s="17">
        <v>0.182</v>
      </c>
      <c r="AH15" s="17">
        <v>5.1999999999999998E-2</v>
      </c>
      <c r="AI15" s="17">
        <v>9.0999999999999998E-2</v>
      </c>
      <c r="AJ15" s="17">
        <v>0.221</v>
      </c>
      <c r="AK15" s="17">
        <v>1.2999999999999999E-2</v>
      </c>
      <c r="AL15" s="17">
        <v>1.2999999999999999E-2</v>
      </c>
      <c r="AM15" s="19">
        <f t="shared" si="1"/>
        <v>1.0009999999999999</v>
      </c>
    </row>
    <row r="16" spans="7:39" x14ac:dyDescent="0.3">
      <c r="G16" s="15">
        <v>5</v>
      </c>
      <c r="L16" s="14" t="str">
        <f>Parameters1!$L$12</f>
        <v>Accommodation and food service activities</v>
      </c>
      <c r="M16" s="14" t="s">
        <v>13</v>
      </c>
      <c r="N16" s="16">
        <v>2315</v>
      </c>
      <c r="O16" s="16">
        <v>622</v>
      </c>
      <c r="P16" s="16">
        <v>339</v>
      </c>
      <c r="Q16" s="16">
        <v>1438</v>
      </c>
      <c r="R16" s="16">
        <v>2654</v>
      </c>
      <c r="S16" s="16">
        <v>901</v>
      </c>
      <c r="T16" s="16">
        <v>361</v>
      </c>
      <c r="U16" s="16">
        <v>1768</v>
      </c>
      <c r="V16" s="16">
        <v>260</v>
      </c>
      <c r="W16" s="16">
        <v>127</v>
      </c>
      <c r="X16" s="18">
        <f t="shared" si="0"/>
        <v>10785</v>
      </c>
      <c r="AA16" s="14" t="str">
        <f t="shared" si="2"/>
        <v>Accommodation and food service activities</v>
      </c>
      <c r="AB16" s="14" t="s">
        <v>13</v>
      </c>
      <c r="AC16" s="16">
        <v>28</v>
      </c>
      <c r="AD16" s="16">
        <v>8</v>
      </c>
      <c r="AE16" s="16">
        <v>5</v>
      </c>
      <c r="AF16" s="16">
        <v>22</v>
      </c>
      <c r="AG16" s="16">
        <v>23</v>
      </c>
      <c r="AH16" s="16">
        <v>9</v>
      </c>
      <c r="AI16" s="16">
        <v>5</v>
      </c>
      <c r="AJ16" s="16">
        <v>17</v>
      </c>
      <c r="AK16" s="16">
        <v>0</v>
      </c>
      <c r="AL16" s="16">
        <v>0</v>
      </c>
      <c r="AM16" s="18">
        <f t="shared" si="1"/>
        <v>117</v>
      </c>
    </row>
    <row r="17" spans="7:39" x14ac:dyDescent="0.3">
      <c r="G17" s="15">
        <v>6</v>
      </c>
      <c r="L17" s="14" t="str">
        <f>Parameters1!$L$12</f>
        <v>Accommodation and food service activities</v>
      </c>
      <c r="M17" s="14" t="s">
        <v>13</v>
      </c>
      <c r="N17" s="17">
        <v>0.215</v>
      </c>
      <c r="O17" s="17">
        <v>5.8000000000000003E-2</v>
      </c>
      <c r="P17" s="17">
        <v>3.1E-2</v>
      </c>
      <c r="Q17" s="17">
        <v>0.13</v>
      </c>
      <c r="R17" s="17">
        <v>0.246</v>
      </c>
      <c r="S17" s="17">
        <v>8.4000000000000005E-2</v>
      </c>
      <c r="T17" s="17">
        <v>3.3000000000000002E-2</v>
      </c>
      <c r="U17" s="17">
        <v>0.16400000000000001</v>
      </c>
      <c r="V17" s="17">
        <v>2.4E-2</v>
      </c>
      <c r="W17" s="17">
        <v>1.2E-2</v>
      </c>
      <c r="X17" s="19">
        <f t="shared" si="0"/>
        <v>0.99700000000000011</v>
      </c>
      <c r="AA17" s="14" t="str">
        <f t="shared" si="2"/>
        <v>Accommodation and food service activities</v>
      </c>
      <c r="AB17" s="14" t="s">
        <v>13</v>
      </c>
      <c r="AC17" s="17">
        <v>0.23899999999999999</v>
      </c>
      <c r="AD17" s="17">
        <v>6.8000000000000005E-2</v>
      </c>
      <c r="AE17" s="17">
        <v>4.2999999999999997E-2</v>
      </c>
      <c r="AF17" s="17">
        <v>0.19</v>
      </c>
      <c r="AG17" s="17">
        <v>0.19700000000000001</v>
      </c>
      <c r="AH17" s="17">
        <v>7.6999999999999999E-2</v>
      </c>
      <c r="AI17" s="17">
        <v>4.2999999999999997E-2</v>
      </c>
      <c r="AJ17" s="17">
        <v>0.14499999999999999</v>
      </c>
      <c r="AK17" s="17">
        <v>0</v>
      </c>
      <c r="AL17" s="17">
        <v>0</v>
      </c>
      <c r="AM17" s="19">
        <f t="shared" si="1"/>
        <v>1.002</v>
      </c>
    </row>
    <row r="18" spans="7:39" x14ac:dyDescent="0.3">
      <c r="G18" s="15">
        <v>7</v>
      </c>
      <c r="L18" s="14" t="str">
        <f>Parameters1!$L$12</f>
        <v>Accommodation and food service activities</v>
      </c>
      <c r="M18" s="14" t="s">
        <v>14</v>
      </c>
      <c r="N18" s="16">
        <v>9729</v>
      </c>
      <c r="O18" s="16">
        <v>1404</v>
      </c>
      <c r="P18" s="16">
        <v>464</v>
      </c>
      <c r="Q18" s="16">
        <v>1556</v>
      </c>
      <c r="R18" s="16">
        <v>13899</v>
      </c>
      <c r="S18" s="16">
        <v>2592</v>
      </c>
      <c r="T18" s="16">
        <v>586</v>
      </c>
      <c r="U18" s="16">
        <v>2102</v>
      </c>
      <c r="V18" s="16">
        <v>1046</v>
      </c>
      <c r="W18" s="16">
        <v>602</v>
      </c>
      <c r="X18" s="18">
        <f t="shared" si="0"/>
        <v>33980</v>
      </c>
      <c r="AA18" s="14" t="str">
        <f t="shared" si="2"/>
        <v>Accommodation and food service activities</v>
      </c>
      <c r="AB18" s="14" t="s">
        <v>14</v>
      </c>
      <c r="AC18" s="16">
        <v>49</v>
      </c>
      <c r="AD18" s="16">
        <v>14</v>
      </c>
      <c r="AE18" s="16">
        <v>5</v>
      </c>
      <c r="AF18" s="16">
        <v>20</v>
      </c>
      <c r="AG18" s="16">
        <v>66</v>
      </c>
      <c r="AH18" s="16">
        <v>23</v>
      </c>
      <c r="AI18" s="16">
        <v>3</v>
      </c>
      <c r="AJ18" s="16">
        <v>31</v>
      </c>
      <c r="AK18" s="16">
        <v>4</v>
      </c>
      <c r="AL18" s="16">
        <v>0</v>
      </c>
      <c r="AM18" s="18">
        <f t="shared" si="1"/>
        <v>215</v>
      </c>
    </row>
    <row r="19" spans="7:39" x14ac:dyDescent="0.3">
      <c r="G19" s="15">
        <v>8</v>
      </c>
      <c r="L19" s="14" t="str">
        <f>Parameters1!$L$12</f>
        <v>Accommodation and food service activities</v>
      </c>
      <c r="M19" s="14" t="s">
        <v>14</v>
      </c>
      <c r="N19" s="17">
        <v>0.28599999999999998</v>
      </c>
      <c r="O19" s="17">
        <v>4.1000000000000002E-2</v>
      </c>
      <c r="P19" s="17">
        <v>1.4E-2</v>
      </c>
      <c r="Q19" s="17">
        <v>0.05</v>
      </c>
      <c r="R19" s="17">
        <v>0.40899999999999997</v>
      </c>
      <c r="S19" s="17">
        <v>7.5999999999999998E-2</v>
      </c>
      <c r="T19" s="17">
        <v>1.7000000000000001E-2</v>
      </c>
      <c r="U19" s="17">
        <v>6.2E-2</v>
      </c>
      <c r="V19" s="17">
        <v>3.1E-2</v>
      </c>
      <c r="W19" s="17">
        <v>1.7999999999999999E-2</v>
      </c>
      <c r="X19" s="19">
        <f t="shared" si="0"/>
        <v>1.0039999999999998</v>
      </c>
      <c r="AA19" s="14" t="str">
        <f t="shared" si="2"/>
        <v>Accommodation and food service activities</v>
      </c>
      <c r="AB19" s="14" t="s">
        <v>14</v>
      </c>
      <c r="AC19" s="17">
        <v>0.22800000000000001</v>
      </c>
      <c r="AD19" s="17">
        <v>6.5000000000000002E-2</v>
      </c>
      <c r="AE19" s="17">
        <v>2.3E-2</v>
      </c>
      <c r="AF19" s="17">
        <v>0.09</v>
      </c>
      <c r="AG19" s="17">
        <v>0.307</v>
      </c>
      <c r="AH19" s="17">
        <v>0.107</v>
      </c>
      <c r="AI19" s="17">
        <v>1.4E-2</v>
      </c>
      <c r="AJ19" s="17">
        <v>0.14399999999999999</v>
      </c>
      <c r="AK19" s="17">
        <v>1.9E-2</v>
      </c>
      <c r="AL19" s="17">
        <v>0</v>
      </c>
      <c r="AM19" s="19">
        <f t="shared" si="1"/>
        <v>0.99700000000000011</v>
      </c>
    </row>
    <row r="20" spans="7:39" x14ac:dyDescent="0.3">
      <c r="G20" s="15">
        <v>9</v>
      </c>
      <c r="L20" s="14" t="str">
        <f>Parameters1!$L$12</f>
        <v>Accommodation and food service activities</v>
      </c>
      <c r="M20" s="14" t="s">
        <v>15</v>
      </c>
      <c r="N20" s="16">
        <v>33213</v>
      </c>
      <c r="O20" s="16">
        <v>2796</v>
      </c>
      <c r="P20" s="16">
        <v>391</v>
      </c>
      <c r="Q20" s="16">
        <v>823</v>
      </c>
      <c r="R20" s="16">
        <v>54505</v>
      </c>
      <c r="S20" s="16">
        <v>4850</v>
      </c>
      <c r="T20" s="16">
        <v>473</v>
      </c>
      <c r="U20" s="16">
        <v>1348</v>
      </c>
      <c r="V20" s="16">
        <v>1908</v>
      </c>
      <c r="W20" s="16">
        <v>1239</v>
      </c>
      <c r="X20" s="18">
        <f t="shared" si="0"/>
        <v>101546</v>
      </c>
      <c r="AA20" s="14" t="str">
        <f t="shared" si="2"/>
        <v>Accommodation and food service activities</v>
      </c>
      <c r="AB20" s="14" t="s">
        <v>15</v>
      </c>
      <c r="AC20" s="16">
        <v>198</v>
      </c>
      <c r="AD20" s="16">
        <v>24</v>
      </c>
      <c r="AE20" s="16">
        <v>9</v>
      </c>
      <c r="AF20" s="16">
        <v>16</v>
      </c>
      <c r="AG20" s="16">
        <v>288</v>
      </c>
      <c r="AH20" s="16">
        <v>36</v>
      </c>
      <c r="AI20" s="16">
        <v>5</v>
      </c>
      <c r="AJ20" s="16">
        <v>23</v>
      </c>
      <c r="AK20" s="16">
        <v>4</v>
      </c>
      <c r="AL20" s="16">
        <v>1</v>
      </c>
      <c r="AM20" s="18">
        <f t="shared" si="1"/>
        <v>604</v>
      </c>
    </row>
    <row r="21" spans="7:39" x14ac:dyDescent="0.3">
      <c r="G21" s="15">
        <v>10</v>
      </c>
      <c r="L21" s="14" t="str">
        <f>Parameters1!$L$12</f>
        <v>Accommodation and food service activities</v>
      </c>
      <c r="M21" s="14" t="s">
        <v>15</v>
      </c>
      <c r="N21" s="17">
        <v>0.32700000000000001</v>
      </c>
      <c r="O21" s="17">
        <v>2.8000000000000001E-2</v>
      </c>
      <c r="P21" s="17">
        <v>4.0000000000000001E-3</v>
      </c>
      <c r="Q21" s="17">
        <v>0.01</v>
      </c>
      <c r="R21" s="17">
        <v>0.53700000000000003</v>
      </c>
      <c r="S21" s="17">
        <v>4.8000000000000001E-2</v>
      </c>
      <c r="T21" s="17">
        <v>5.0000000000000001E-3</v>
      </c>
      <c r="U21" s="17">
        <v>1.2999999999999999E-2</v>
      </c>
      <c r="V21" s="17">
        <v>1.9E-2</v>
      </c>
      <c r="W21" s="17">
        <v>1.2E-2</v>
      </c>
      <c r="X21" s="19">
        <f t="shared" si="0"/>
        <v>1.0030000000000001</v>
      </c>
      <c r="AA21" s="14" t="str">
        <f t="shared" si="2"/>
        <v>Accommodation and food service activities</v>
      </c>
      <c r="AB21" s="62" t="s">
        <v>15</v>
      </c>
      <c r="AC21" s="63">
        <v>0.32800000000000001</v>
      </c>
      <c r="AD21" s="63">
        <v>0.04</v>
      </c>
      <c r="AE21" s="63">
        <v>1.4999999999999999E-2</v>
      </c>
      <c r="AF21" s="63">
        <v>0.03</v>
      </c>
      <c r="AG21" s="63">
        <v>0.47699999999999998</v>
      </c>
      <c r="AH21" s="63">
        <v>0.06</v>
      </c>
      <c r="AI21" s="63">
        <v>8.0000000000000002E-3</v>
      </c>
      <c r="AJ21" s="63">
        <v>3.7999999999999999E-2</v>
      </c>
      <c r="AK21" s="63">
        <v>7.0000000000000001E-3</v>
      </c>
      <c r="AL21" s="63">
        <v>2E-3</v>
      </c>
      <c r="AM21" s="64">
        <v>1</v>
      </c>
    </row>
    <row r="22" spans="7:39" x14ac:dyDescent="0.3">
      <c r="G22" s="15">
        <v>11</v>
      </c>
      <c r="L22" s="14" t="str">
        <f>Parameters1!$L$12</f>
        <v>Accommodation and food service activities</v>
      </c>
      <c r="M22" s="14" t="s">
        <v>16</v>
      </c>
      <c r="N22" s="16">
        <v>16046</v>
      </c>
      <c r="O22" s="16">
        <v>1679</v>
      </c>
      <c r="P22" s="16">
        <v>80</v>
      </c>
      <c r="Q22" s="16">
        <v>206</v>
      </c>
      <c r="R22" s="16">
        <v>28493</v>
      </c>
      <c r="S22" s="16">
        <v>4140</v>
      </c>
      <c r="T22" s="16">
        <v>71</v>
      </c>
      <c r="U22" s="16">
        <v>202</v>
      </c>
      <c r="V22" s="16">
        <v>885</v>
      </c>
      <c r="W22" s="16">
        <v>567</v>
      </c>
      <c r="X22" s="18">
        <f t="shared" si="0"/>
        <v>52369</v>
      </c>
      <c r="AA22" s="14" t="str">
        <f t="shared" si="2"/>
        <v>Accommodation and food service activities</v>
      </c>
      <c r="AB22" s="14" t="s">
        <v>16</v>
      </c>
      <c r="AC22" s="16">
        <v>128</v>
      </c>
      <c r="AD22" s="16">
        <v>16</v>
      </c>
      <c r="AE22" s="16">
        <v>2</v>
      </c>
      <c r="AF22" s="16">
        <v>4</v>
      </c>
      <c r="AG22" s="16">
        <v>164</v>
      </c>
      <c r="AH22" s="16">
        <v>42</v>
      </c>
      <c r="AI22" s="16">
        <v>1</v>
      </c>
      <c r="AJ22" s="16">
        <v>3</v>
      </c>
      <c r="AK22" s="16">
        <v>5</v>
      </c>
      <c r="AL22" s="16">
        <v>0</v>
      </c>
      <c r="AM22" s="18">
        <f>SUM(AC22:AL22)</f>
        <v>365</v>
      </c>
    </row>
    <row r="23" spans="7:39" x14ac:dyDescent="0.3">
      <c r="G23" s="15">
        <v>12</v>
      </c>
      <c r="L23" s="14" t="str">
        <f>Parameters1!$L$12</f>
        <v>Accommodation and food service activities</v>
      </c>
      <c r="M23" s="14" t="s">
        <v>16</v>
      </c>
      <c r="N23" s="17">
        <v>0.30599999999999999</v>
      </c>
      <c r="O23" s="17">
        <v>3.2000000000000001E-2</v>
      </c>
      <c r="P23" s="17">
        <v>2E-3</v>
      </c>
      <c r="Q23" s="17">
        <v>0</v>
      </c>
      <c r="R23" s="17">
        <v>0.54400000000000004</v>
      </c>
      <c r="S23" s="17">
        <v>7.9000000000000001E-2</v>
      </c>
      <c r="T23" s="17">
        <v>1E-3</v>
      </c>
      <c r="U23" s="17">
        <v>4.0000000000000001E-3</v>
      </c>
      <c r="V23" s="17">
        <v>1.7000000000000001E-2</v>
      </c>
      <c r="W23" s="17">
        <v>1.0999999999999999E-2</v>
      </c>
      <c r="X23" s="19">
        <f t="shared" si="0"/>
        <v>0.996</v>
      </c>
      <c r="AA23" s="14" t="str">
        <f t="shared" si="2"/>
        <v>Accommodation and food service activities</v>
      </c>
      <c r="AB23" s="14" t="s">
        <v>16</v>
      </c>
      <c r="AC23" s="17">
        <v>0.35099999999999998</v>
      </c>
      <c r="AD23" s="17">
        <v>4.3999999999999997E-2</v>
      </c>
      <c r="AE23" s="17">
        <v>5.0000000000000001E-3</v>
      </c>
      <c r="AF23" s="17">
        <v>0.01</v>
      </c>
      <c r="AG23" s="17">
        <v>0.44900000000000001</v>
      </c>
      <c r="AH23" s="17">
        <v>0.115</v>
      </c>
      <c r="AI23" s="17">
        <v>3.0000000000000001E-3</v>
      </c>
      <c r="AJ23" s="17">
        <v>8.0000000000000002E-3</v>
      </c>
      <c r="AK23" s="17">
        <v>1.4E-2</v>
      </c>
      <c r="AL23" s="17">
        <v>0</v>
      </c>
      <c r="AM23" s="19">
        <f t="shared" si="1"/>
        <v>0.999</v>
      </c>
    </row>
    <row r="24" spans="7:39" x14ac:dyDescent="0.3">
      <c r="G24" s="15">
        <v>13</v>
      </c>
      <c r="L24" s="14" t="str">
        <f>Parameters1!$L$12</f>
        <v>Accommodation and food service activities</v>
      </c>
      <c r="M24" s="14" t="s">
        <v>17</v>
      </c>
      <c r="N24" s="16">
        <v>62189</v>
      </c>
      <c r="O24" s="16">
        <v>6771</v>
      </c>
      <c r="P24" s="16">
        <v>1544</v>
      </c>
      <c r="Q24" s="16">
        <v>5899</v>
      </c>
      <c r="R24" s="16">
        <v>100471</v>
      </c>
      <c r="S24" s="16">
        <v>12838</v>
      </c>
      <c r="T24" s="16">
        <v>1689</v>
      </c>
      <c r="U24" s="16">
        <v>6781</v>
      </c>
      <c r="V24" s="16">
        <v>4283</v>
      </c>
      <c r="W24" s="16">
        <v>2592</v>
      </c>
      <c r="X24" s="18">
        <f t="shared" si="0"/>
        <v>205057</v>
      </c>
      <c r="AA24" s="14" t="str">
        <f t="shared" si="2"/>
        <v>Accommodation and food service activities</v>
      </c>
      <c r="AB24" s="14" t="s">
        <v>17</v>
      </c>
      <c r="AC24" s="16">
        <v>412</v>
      </c>
      <c r="AD24" s="16">
        <v>65</v>
      </c>
      <c r="AE24" s="16">
        <v>25</v>
      </c>
      <c r="AF24" s="16">
        <v>96</v>
      </c>
      <c r="AG24" s="16">
        <v>557</v>
      </c>
      <c r="AH24" s="16">
        <v>115</v>
      </c>
      <c r="AI24" s="16">
        <v>23</v>
      </c>
      <c r="AJ24" s="16">
        <v>97</v>
      </c>
      <c r="AK24" s="16">
        <v>14</v>
      </c>
      <c r="AL24" s="16">
        <v>2</v>
      </c>
      <c r="AM24" s="18">
        <f t="shared" si="1"/>
        <v>1406</v>
      </c>
    </row>
    <row r="25" spans="7:39" x14ac:dyDescent="0.3">
      <c r="G25" s="15">
        <v>14</v>
      </c>
      <c r="L25" s="14" t="str">
        <f>Parameters1!$L$12</f>
        <v>Accommodation and food service activities</v>
      </c>
      <c r="M25" s="14" t="s">
        <v>17</v>
      </c>
      <c r="N25" s="17">
        <v>0.30299999999999999</v>
      </c>
      <c r="O25" s="17">
        <v>3.3000000000000002E-2</v>
      </c>
      <c r="P25" s="17">
        <v>8.0000000000000002E-3</v>
      </c>
      <c r="Q25" s="17">
        <v>2.9000000000000001E-2</v>
      </c>
      <c r="R25" s="17">
        <v>0.49</v>
      </c>
      <c r="S25" s="17">
        <v>6.3E-2</v>
      </c>
      <c r="T25" s="17">
        <v>8.0000000000000002E-3</v>
      </c>
      <c r="U25" s="17">
        <v>3.3000000000000002E-2</v>
      </c>
      <c r="V25" s="17">
        <v>2.1000000000000001E-2</v>
      </c>
      <c r="W25" s="17">
        <v>1.2999999999999999E-2</v>
      </c>
      <c r="X25" s="19">
        <f t="shared" si="0"/>
        <v>1.0009999999999999</v>
      </c>
      <c r="AA25" s="14" t="str">
        <f t="shared" si="2"/>
        <v>Accommodation and food service activities</v>
      </c>
      <c r="AB25" s="14" t="s">
        <v>17</v>
      </c>
      <c r="AC25" s="17">
        <v>0.29299999999999998</v>
      </c>
      <c r="AD25" s="17">
        <v>4.5999999999999999E-2</v>
      </c>
      <c r="AE25" s="17">
        <v>1.7999999999999999E-2</v>
      </c>
      <c r="AF25" s="17">
        <v>6.8000000000000005E-2</v>
      </c>
      <c r="AG25" s="17">
        <v>0.39600000000000002</v>
      </c>
      <c r="AH25" s="17">
        <v>8.2000000000000003E-2</v>
      </c>
      <c r="AI25" s="17">
        <v>1.6E-2</v>
      </c>
      <c r="AJ25" s="17">
        <v>6.9000000000000006E-2</v>
      </c>
      <c r="AK25" s="17">
        <v>0.01</v>
      </c>
      <c r="AL25" s="17">
        <v>1E-3</v>
      </c>
      <c r="AM25" s="19">
        <f t="shared" si="1"/>
        <v>0.999</v>
      </c>
    </row>
    <row r="26" spans="7:39" x14ac:dyDescent="0.3">
      <c r="G26" s="15">
        <v>15</v>
      </c>
      <c r="L26" s="14" t="str">
        <f>Parameters1!$L$12</f>
        <v>Accommodation and food service activities</v>
      </c>
      <c r="M26" s="14" t="s">
        <v>18</v>
      </c>
      <c r="N26" s="16">
        <v>3665</v>
      </c>
      <c r="O26" s="16">
        <v>234</v>
      </c>
      <c r="P26" s="16">
        <v>33</v>
      </c>
      <c r="Q26" s="16">
        <v>154</v>
      </c>
      <c r="R26" s="16">
        <v>5527</v>
      </c>
      <c r="S26" s="16">
        <v>419</v>
      </c>
      <c r="T26" s="16">
        <v>41</v>
      </c>
      <c r="U26" s="16">
        <v>115</v>
      </c>
      <c r="V26" s="16">
        <v>234</v>
      </c>
      <c r="W26" s="16">
        <v>101</v>
      </c>
      <c r="X26" s="18">
        <f t="shared" si="0"/>
        <v>10523</v>
      </c>
      <c r="AA26" s="14" t="str">
        <f t="shared" si="2"/>
        <v>Accommodation and food service activities</v>
      </c>
      <c r="AB26" s="14" t="s">
        <v>18</v>
      </c>
      <c r="AC26" s="16">
        <v>47</v>
      </c>
      <c r="AD26" s="16">
        <v>3</v>
      </c>
      <c r="AE26" s="16">
        <v>1</v>
      </c>
      <c r="AF26" s="16">
        <v>5</v>
      </c>
      <c r="AG26" s="16">
        <v>58</v>
      </c>
      <c r="AH26" s="16">
        <v>3</v>
      </c>
      <c r="AI26" s="16">
        <v>0</v>
      </c>
      <c r="AJ26" s="16">
        <v>1</v>
      </c>
      <c r="AK26" s="16">
        <v>0</v>
      </c>
      <c r="AL26" s="16">
        <v>0</v>
      </c>
      <c r="AM26" s="18">
        <f t="shared" si="1"/>
        <v>118</v>
      </c>
    </row>
    <row r="27" spans="7:39" x14ac:dyDescent="0.3">
      <c r="G27" s="15">
        <v>16</v>
      </c>
      <c r="L27" s="14" t="str">
        <f>Parameters1!$L$12</f>
        <v>Accommodation and food service activities</v>
      </c>
      <c r="M27" s="14" t="s">
        <v>18</v>
      </c>
      <c r="N27" s="17">
        <v>0.34799999999999998</v>
      </c>
      <c r="O27" s="17">
        <v>2.1999999999999999E-2</v>
      </c>
      <c r="P27" s="17">
        <v>3.0000000000000001E-3</v>
      </c>
      <c r="Q27" s="17">
        <v>1.4999999999999999E-2</v>
      </c>
      <c r="R27" s="17">
        <v>0.52500000000000002</v>
      </c>
      <c r="S27" s="17">
        <v>0.04</v>
      </c>
      <c r="T27" s="17">
        <v>4.0000000000000001E-3</v>
      </c>
      <c r="U27" s="17">
        <v>1.0999999999999999E-2</v>
      </c>
      <c r="V27" s="17">
        <v>2.1999999999999999E-2</v>
      </c>
      <c r="W27" s="17">
        <v>0.01</v>
      </c>
      <c r="X27" s="19">
        <f t="shared" si="0"/>
        <v>1</v>
      </c>
      <c r="AA27" s="14" t="str">
        <f t="shared" si="2"/>
        <v>Accommodation and food service activities</v>
      </c>
      <c r="AB27" s="14" t="s">
        <v>18</v>
      </c>
      <c r="AC27" s="17">
        <v>0.39800000000000002</v>
      </c>
      <c r="AD27" s="17">
        <v>2.5000000000000001E-2</v>
      </c>
      <c r="AE27" s="17">
        <v>8.0000000000000002E-3</v>
      </c>
      <c r="AF27" s="17">
        <v>4.2000000000000003E-2</v>
      </c>
      <c r="AG27" s="17">
        <v>0.49199999999999999</v>
      </c>
      <c r="AH27" s="17">
        <v>2.5000000000000001E-2</v>
      </c>
      <c r="AI27" s="17">
        <v>0</v>
      </c>
      <c r="AJ27" s="17">
        <v>8.0000000000000002E-3</v>
      </c>
      <c r="AK27" s="17">
        <v>0</v>
      </c>
      <c r="AL27" s="17">
        <v>0</v>
      </c>
      <c r="AM27" s="19">
        <f t="shared" si="1"/>
        <v>0.99800000000000011</v>
      </c>
    </row>
    <row r="28" spans="7:39" x14ac:dyDescent="0.3">
      <c r="G28" s="15">
        <v>17</v>
      </c>
      <c r="L28" s="14" t="str">
        <f>Parameters1!$L$12</f>
        <v>Accommodation and food service activities</v>
      </c>
      <c r="M28" s="14" t="s">
        <v>19</v>
      </c>
      <c r="N28" s="16">
        <v>65854</v>
      </c>
      <c r="O28" s="16">
        <v>7005</v>
      </c>
      <c r="P28" s="16">
        <v>1577</v>
      </c>
      <c r="Q28" s="16">
        <v>6053</v>
      </c>
      <c r="R28" s="16">
        <v>105998</v>
      </c>
      <c r="S28" s="16">
        <v>13257</v>
      </c>
      <c r="T28" s="16">
        <v>1730</v>
      </c>
      <c r="U28" s="16">
        <v>6896</v>
      </c>
      <c r="V28" s="16">
        <v>4517</v>
      </c>
      <c r="W28" s="16">
        <v>2693</v>
      </c>
      <c r="X28" s="18">
        <f t="shared" si="0"/>
        <v>215580</v>
      </c>
      <c r="AA28" s="14" t="str">
        <f t="shared" si="2"/>
        <v>Accommodation and food service activities</v>
      </c>
      <c r="AB28" s="14" t="s">
        <v>19</v>
      </c>
      <c r="AC28" s="16">
        <v>459</v>
      </c>
      <c r="AD28" s="16">
        <v>68</v>
      </c>
      <c r="AE28" s="16">
        <v>26</v>
      </c>
      <c r="AF28" s="16">
        <v>101</v>
      </c>
      <c r="AG28" s="16">
        <v>615</v>
      </c>
      <c r="AH28" s="16">
        <v>118</v>
      </c>
      <c r="AI28" s="16">
        <v>23</v>
      </c>
      <c r="AJ28" s="16">
        <v>98</v>
      </c>
      <c r="AK28" s="16">
        <v>14</v>
      </c>
      <c r="AL28" s="16">
        <v>2</v>
      </c>
      <c r="AM28" s="18">
        <f t="shared" si="1"/>
        <v>1524</v>
      </c>
    </row>
    <row r="29" spans="7:39" x14ac:dyDescent="0.3">
      <c r="G29" s="15">
        <v>18</v>
      </c>
      <c r="L29" s="14" t="str">
        <f>Parameters1!$L$13</f>
        <v>Administrative and support activities</v>
      </c>
      <c r="M29" s="14" t="s">
        <v>11</v>
      </c>
      <c r="N29" s="16">
        <v>410</v>
      </c>
      <c r="O29" s="16">
        <v>84</v>
      </c>
      <c r="P29" s="16">
        <v>161</v>
      </c>
      <c r="Q29" s="16">
        <v>921</v>
      </c>
      <c r="R29" s="16">
        <v>318</v>
      </c>
      <c r="S29" s="16">
        <v>82</v>
      </c>
      <c r="T29" s="16">
        <v>100</v>
      </c>
      <c r="U29" s="16">
        <v>336</v>
      </c>
      <c r="V29" s="16">
        <v>48</v>
      </c>
      <c r="W29" s="16">
        <v>10</v>
      </c>
      <c r="X29" s="18">
        <f t="shared" si="0"/>
        <v>2470</v>
      </c>
      <c r="AA29" s="14" t="str">
        <f t="shared" si="2"/>
        <v>Administrative and support activities</v>
      </c>
      <c r="AB29" s="14" t="s">
        <v>11</v>
      </c>
      <c r="AC29" s="16">
        <v>5</v>
      </c>
      <c r="AD29" s="16">
        <v>7</v>
      </c>
      <c r="AE29" s="16">
        <v>5</v>
      </c>
      <c r="AF29" s="16">
        <v>23</v>
      </c>
      <c r="AG29" s="16">
        <v>9</v>
      </c>
      <c r="AH29" s="16">
        <v>3</v>
      </c>
      <c r="AI29" s="16">
        <v>6</v>
      </c>
      <c r="AJ29" s="16">
        <v>6</v>
      </c>
      <c r="AK29" s="16">
        <v>0</v>
      </c>
      <c r="AL29" s="16">
        <v>0</v>
      </c>
      <c r="AM29" s="18">
        <f t="shared" si="1"/>
        <v>64</v>
      </c>
    </row>
    <row r="30" spans="7:39" x14ac:dyDescent="0.3">
      <c r="G30" s="15">
        <v>19</v>
      </c>
      <c r="L30" s="14" t="str">
        <f>Parameters1!$L$13</f>
        <v>Administrative and support activities</v>
      </c>
      <c r="M30" s="14" t="s">
        <v>11</v>
      </c>
      <c r="N30" s="17">
        <v>0.16600000000000001</v>
      </c>
      <c r="O30" s="17">
        <v>3.4000000000000002E-2</v>
      </c>
      <c r="P30" s="17">
        <v>6.5000000000000002E-2</v>
      </c>
      <c r="Q30" s="17">
        <v>0.37</v>
      </c>
      <c r="R30" s="17">
        <v>0.129</v>
      </c>
      <c r="S30" s="17">
        <v>3.3000000000000002E-2</v>
      </c>
      <c r="T30" s="17">
        <v>0.04</v>
      </c>
      <c r="U30" s="17">
        <v>0.13600000000000001</v>
      </c>
      <c r="V30" s="17">
        <v>1.9E-2</v>
      </c>
      <c r="W30" s="17">
        <v>4.0000000000000001E-3</v>
      </c>
      <c r="X30" s="19">
        <f t="shared" si="0"/>
        <v>0.99600000000000011</v>
      </c>
      <c r="AA30" s="14" t="str">
        <f t="shared" si="2"/>
        <v>Administrative and support activities</v>
      </c>
      <c r="AB30" s="14" t="s">
        <v>11</v>
      </c>
      <c r="AC30" s="17">
        <v>7.8E-2</v>
      </c>
      <c r="AD30" s="17">
        <v>0.109</v>
      </c>
      <c r="AE30" s="17">
        <v>7.8E-2</v>
      </c>
      <c r="AF30" s="17">
        <v>0.36</v>
      </c>
      <c r="AG30" s="17">
        <v>0.14099999999999999</v>
      </c>
      <c r="AH30" s="17">
        <v>4.7E-2</v>
      </c>
      <c r="AI30" s="17">
        <v>9.4E-2</v>
      </c>
      <c r="AJ30" s="17">
        <v>9.4E-2</v>
      </c>
      <c r="AK30" s="17">
        <v>0</v>
      </c>
      <c r="AL30" s="17">
        <v>0</v>
      </c>
      <c r="AM30" s="19">
        <f t="shared" si="1"/>
        <v>1.0010000000000001</v>
      </c>
    </row>
    <row r="31" spans="7:39" x14ac:dyDescent="0.3">
      <c r="G31" s="15">
        <v>20</v>
      </c>
      <c r="L31" s="14" t="str">
        <f>Parameters1!$L$13</f>
        <v>Administrative and support activities</v>
      </c>
      <c r="M31" s="14" t="s">
        <v>12</v>
      </c>
      <c r="N31" s="16">
        <v>1695</v>
      </c>
      <c r="O31" s="16">
        <v>305</v>
      </c>
      <c r="P31" s="16">
        <v>345</v>
      </c>
      <c r="Q31" s="16">
        <v>1302</v>
      </c>
      <c r="R31" s="16">
        <v>1257</v>
      </c>
      <c r="S31" s="16">
        <v>274</v>
      </c>
      <c r="T31" s="16">
        <v>268</v>
      </c>
      <c r="U31" s="16">
        <v>1003</v>
      </c>
      <c r="V31" s="16">
        <v>93</v>
      </c>
      <c r="W31" s="16">
        <v>47</v>
      </c>
      <c r="X31" s="18">
        <f t="shared" si="0"/>
        <v>6589</v>
      </c>
      <c r="AA31" s="14" t="str">
        <f t="shared" si="2"/>
        <v>Administrative and support activities</v>
      </c>
      <c r="AB31" s="14" t="s">
        <v>12</v>
      </c>
      <c r="AC31" s="16">
        <v>33</v>
      </c>
      <c r="AD31" s="16">
        <v>6</v>
      </c>
      <c r="AE31" s="16">
        <v>11</v>
      </c>
      <c r="AF31" s="16">
        <v>28</v>
      </c>
      <c r="AG31" s="16">
        <v>13</v>
      </c>
      <c r="AH31" s="16">
        <v>6</v>
      </c>
      <c r="AI31" s="16">
        <v>11</v>
      </c>
      <c r="AJ31" s="16">
        <v>26</v>
      </c>
      <c r="AK31" s="16">
        <v>0</v>
      </c>
      <c r="AL31" s="16">
        <v>0</v>
      </c>
      <c r="AM31" s="18">
        <f t="shared" si="1"/>
        <v>134</v>
      </c>
    </row>
    <row r="32" spans="7:39" x14ac:dyDescent="0.3">
      <c r="G32" s="15">
        <v>21</v>
      </c>
      <c r="L32" s="14" t="str">
        <f>Parameters1!$L$13</f>
        <v>Administrative and support activities</v>
      </c>
      <c r="M32" s="14" t="s">
        <v>12</v>
      </c>
      <c r="N32" s="17">
        <v>0.25700000000000001</v>
      </c>
      <c r="O32" s="17">
        <v>4.5999999999999999E-2</v>
      </c>
      <c r="P32" s="17">
        <v>5.2999999999999999E-2</v>
      </c>
      <c r="Q32" s="17">
        <v>0.2</v>
      </c>
      <c r="R32" s="17">
        <v>0.191</v>
      </c>
      <c r="S32" s="17">
        <v>4.2000000000000003E-2</v>
      </c>
      <c r="T32" s="17">
        <v>4.1000000000000002E-2</v>
      </c>
      <c r="U32" s="17">
        <v>0.152</v>
      </c>
      <c r="V32" s="17">
        <v>1.4E-2</v>
      </c>
      <c r="W32" s="17">
        <v>7.0000000000000001E-3</v>
      </c>
      <c r="X32" s="19">
        <f t="shared" si="0"/>
        <v>1.0030000000000001</v>
      </c>
      <c r="AA32" s="14" t="str">
        <f t="shared" si="2"/>
        <v>Administrative and support activities</v>
      </c>
      <c r="AB32" s="14" t="s">
        <v>12</v>
      </c>
      <c r="AC32" s="17">
        <v>0.246</v>
      </c>
      <c r="AD32" s="17">
        <v>4.4999999999999998E-2</v>
      </c>
      <c r="AE32" s="17">
        <v>8.2000000000000003E-2</v>
      </c>
      <c r="AF32" s="17">
        <v>0.21</v>
      </c>
      <c r="AG32" s="17">
        <v>9.7000000000000003E-2</v>
      </c>
      <c r="AH32" s="17">
        <v>4.4999999999999998E-2</v>
      </c>
      <c r="AI32" s="17">
        <v>8.2000000000000003E-2</v>
      </c>
      <c r="AJ32" s="17">
        <v>0.19400000000000001</v>
      </c>
      <c r="AK32" s="17">
        <v>0</v>
      </c>
      <c r="AL32" s="17">
        <v>0</v>
      </c>
      <c r="AM32" s="19">
        <f t="shared" si="1"/>
        <v>1.0009999999999999</v>
      </c>
    </row>
    <row r="33" spans="7:39" x14ac:dyDescent="0.3">
      <c r="G33" s="15">
        <v>22</v>
      </c>
      <c r="L33" s="14" t="str">
        <f>Parameters1!$L$13</f>
        <v>Administrative and support activities</v>
      </c>
      <c r="M33" s="14" t="s">
        <v>13</v>
      </c>
      <c r="N33" s="16">
        <v>7083</v>
      </c>
      <c r="O33" s="16">
        <v>1276</v>
      </c>
      <c r="P33" s="16">
        <v>729</v>
      </c>
      <c r="Q33" s="16">
        <v>2652</v>
      </c>
      <c r="R33" s="16">
        <v>6229</v>
      </c>
      <c r="S33" s="16">
        <v>1118</v>
      </c>
      <c r="T33" s="16">
        <v>626</v>
      </c>
      <c r="U33" s="16">
        <v>2226</v>
      </c>
      <c r="V33" s="16">
        <v>201</v>
      </c>
      <c r="W33" s="16">
        <v>104</v>
      </c>
      <c r="X33" s="18">
        <f t="shared" si="0"/>
        <v>22244</v>
      </c>
      <c r="AA33" s="14" t="str">
        <f t="shared" si="2"/>
        <v>Administrative and support activities</v>
      </c>
      <c r="AB33" s="14" t="s">
        <v>13</v>
      </c>
      <c r="AC33" s="16">
        <v>81</v>
      </c>
      <c r="AD33" s="16">
        <v>27</v>
      </c>
      <c r="AE33" s="16">
        <v>24</v>
      </c>
      <c r="AF33" s="16">
        <v>57</v>
      </c>
      <c r="AG33" s="16">
        <v>57</v>
      </c>
      <c r="AH33" s="16">
        <v>17</v>
      </c>
      <c r="AI33" s="16">
        <v>12</v>
      </c>
      <c r="AJ33" s="16">
        <v>51</v>
      </c>
      <c r="AK33" s="16">
        <v>2</v>
      </c>
      <c r="AL33" s="16">
        <v>0</v>
      </c>
      <c r="AM33" s="18">
        <f t="shared" si="1"/>
        <v>328</v>
      </c>
    </row>
    <row r="34" spans="7:39" x14ac:dyDescent="0.3">
      <c r="G34" s="15">
        <v>23</v>
      </c>
      <c r="L34" s="14" t="str">
        <f>Parameters1!$L$13</f>
        <v>Administrative and support activities</v>
      </c>
      <c r="M34" s="14" t="s">
        <v>13</v>
      </c>
      <c r="N34" s="17">
        <v>0.318</v>
      </c>
      <c r="O34" s="17">
        <v>5.7000000000000002E-2</v>
      </c>
      <c r="P34" s="17">
        <v>3.3000000000000002E-2</v>
      </c>
      <c r="Q34" s="17">
        <v>0.12</v>
      </c>
      <c r="R34" s="17">
        <v>0.28000000000000003</v>
      </c>
      <c r="S34" s="17">
        <v>0.05</v>
      </c>
      <c r="T34" s="17">
        <v>2.8000000000000001E-2</v>
      </c>
      <c r="U34" s="17">
        <v>0.1</v>
      </c>
      <c r="V34" s="17">
        <v>8.9999999999999993E-3</v>
      </c>
      <c r="W34" s="17">
        <v>5.0000000000000001E-3</v>
      </c>
      <c r="X34" s="19">
        <f t="shared" si="0"/>
        <v>1</v>
      </c>
      <c r="AA34" s="14" t="str">
        <f t="shared" si="2"/>
        <v>Administrative and support activities</v>
      </c>
      <c r="AB34" s="14" t="s">
        <v>13</v>
      </c>
      <c r="AC34" s="17">
        <v>0.247</v>
      </c>
      <c r="AD34" s="17">
        <v>8.2000000000000003E-2</v>
      </c>
      <c r="AE34" s="17">
        <v>7.2999999999999995E-2</v>
      </c>
      <c r="AF34" s="17">
        <v>0.17</v>
      </c>
      <c r="AG34" s="17">
        <v>0.17399999999999999</v>
      </c>
      <c r="AH34" s="17">
        <v>5.1999999999999998E-2</v>
      </c>
      <c r="AI34" s="17">
        <v>3.6999999999999998E-2</v>
      </c>
      <c r="AJ34" s="17">
        <v>0.155</v>
      </c>
      <c r="AK34" s="17">
        <v>6.0000000000000001E-3</v>
      </c>
      <c r="AL34" s="17">
        <v>0</v>
      </c>
      <c r="AM34" s="19">
        <f t="shared" si="1"/>
        <v>0.99600000000000011</v>
      </c>
    </row>
    <row r="35" spans="7:39" x14ac:dyDescent="0.3">
      <c r="G35" s="15">
        <v>24</v>
      </c>
      <c r="L35" s="14" t="str">
        <f>Parameters1!$L$13</f>
        <v>Administrative and support activities</v>
      </c>
      <c r="M35" s="14" t="s">
        <v>14</v>
      </c>
      <c r="N35" s="16">
        <v>45095</v>
      </c>
      <c r="O35" s="16">
        <v>3657</v>
      </c>
      <c r="P35" s="16">
        <v>1301</v>
      </c>
      <c r="Q35" s="16">
        <v>3559</v>
      </c>
      <c r="R35" s="16">
        <v>25969</v>
      </c>
      <c r="S35" s="16">
        <v>3796</v>
      </c>
      <c r="T35" s="16">
        <v>1385</v>
      </c>
      <c r="U35" s="16">
        <v>3442</v>
      </c>
      <c r="V35" s="16">
        <v>682</v>
      </c>
      <c r="W35" s="16">
        <v>365</v>
      </c>
      <c r="X35" s="18">
        <f t="shared" si="0"/>
        <v>89251</v>
      </c>
      <c r="AA35" s="14" t="str">
        <f t="shared" si="2"/>
        <v>Administrative and support activities</v>
      </c>
      <c r="AB35" s="14" t="s">
        <v>14</v>
      </c>
      <c r="AC35" s="16">
        <v>245</v>
      </c>
      <c r="AD35" s="16">
        <v>39</v>
      </c>
      <c r="AE35" s="16">
        <v>20</v>
      </c>
      <c r="AF35" s="16">
        <v>66</v>
      </c>
      <c r="AG35" s="16">
        <v>249</v>
      </c>
      <c r="AH35" s="16">
        <v>50</v>
      </c>
      <c r="AI35" s="16">
        <v>18</v>
      </c>
      <c r="AJ35" s="16">
        <v>64</v>
      </c>
      <c r="AK35" s="16">
        <v>2</v>
      </c>
      <c r="AL35" s="16">
        <v>2</v>
      </c>
      <c r="AM35" s="18">
        <f>SUM(AC35:AL35)</f>
        <v>755</v>
      </c>
    </row>
    <row r="36" spans="7:39" x14ac:dyDescent="0.3">
      <c r="G36" s="15">
        <v>25</v>
      </c>
      <c r="L36" s="14" t="str">
        <f>Parameters1!$L$13</f>
        <v>Administrative and support activities</v>
      </c>
      <c r="M36" s="14" t="s">
        <v>14</v>
      </c>
      <c r="N36" s="17">
        <v>0.505</v>
      </c>
      <c r="O36" s="17">
        <v>4.1000000000000002E-2</v>
      </c>
      <c r="P36" s="17">
        <v>1.4999999999999999E-2</v>
      </c>
      <c r="Q36" s="17">
        <v>0.04</v>
      </c>
      <c r="R36" s="17">
        <v>0.29099999999999998</v>
      </c>
      <c r="S36" s="17">
        <v>4.2999999999999997E-2</v>
      </c>
      <c r="T36" s="17">
        <v>1.6E-2</v>
      </c>
      <c r="U36" s="17">
        <v>3.9E-2</v>
      </c>
      <c r="V36" s="17">
        <v>8.0000000000000002E-3</v>
      </c>
      <c r="W36" s="17">
        <v>4.0000000000000001E-3</v>
      </c>
      <c r="X36" s="19">
        <f t="shared" si="0"/>
        <v>1.0020000000000002</v>
      </c>
      <c r="AA36" s="14" t="str">
        <f t="shared" si="2"/>
        <v>Administrative and support activities</v>
      </c>
      <c r="AB36" s="14" t="s">
        <v>14</v>
      </c>
      <c r="AC36" s="17">
        <v>0.32500000000000001</v>
      </c>
      <c r="AD36" s="17">
        <v>5.1999999999999998E-2</v>
      </c>
      <c r="AE36" s="17">
        <v>2.5999999999999999E-2</v>
      </c>
      <c r="AF36" s="17">
        <v>0.09</v>
      </c>
      <c r="AG36" s="17">
        <v>0.33</v>
      </c>
      <c r="AH36" s="17">
        <v>6.6000000000000003E-2</v>
      </c>
      <c r="AI36" s="17">
        <v>2.4E-2</v>
      </c>
      <c r="AJ36" s="17">
        <v>8.4000000000000005E-2</v>
      </c>
      <c r="AK36" s="17">
        <v>3.0000000000000001E-3</v>
      </c>
      <c r="AL36" s="17">
        <v>3.0000000000000001E-3</v>
      </c>
      <c r="AM36" s="19">
        <f t="shared" si="1"/>
        <v>1.0029999999999999</v>
      </c>
    </row>
    <row r="37" spans="7:39" x14ac:dyDescent="0.3">
      <c r="G37" s="15">
        <v>26</v>
      </c>
      <c r="L37" s="14" t="str">
        <f>Parameters1!$L$13</f>
        <v>Administrative and support activities</v>
      </c>
      <c r="M37" s="14" t="s">
        <v>15</v>
      </c>
      <c r="N37" s="16">
        <v>151842</v>
      </c>
      <c r="O37" s="16">
        <v>6564</v>
      </c>
      <c r="P37" s="16">
        <v>1341</v>
      </c>
      <c r="Q37" s="16">
        <v>1872</v>
      </c>
      <c r="R37" s="16">
        <v>86722</v>
      </c>
      <c r="S37" s="16">
        <v>8052</v>
      </c>
      <c r="T37" s="16">
        <v>1523</v>
      </c>
      <c r="U37" s="16">
        <v>2070</v>
      </c>
      <c r="V37" s="16">
        <v>1140</v>
      </c>
      <c r="W37" s="16">
        <v>514</v>
      </c>
      <c r="X37" s="18">
        <f t="shared" si="0"/>
        <v>261640</v>
      </c>
      <c r="AA37" s="14" t="str">
        <f t="shared" si="2"/>
        <v>Administrative and support activities</v>
      </c>
      <c r="AB37" s="14" t="s">
        <v>15</v>
      </c>
      <c r="AC37" s="16">
        <v>512</v>
      </c>
      <c r="AD37" s="16">
        <v>66</v>
      </c>
      <c r="AE37" s="16">
        <v>20</v>
      </c>
      <c r="AF37" s="16">
        <v>31</v>
      </c>
      <c r="AG37" s="16">
        <v>655</v>
      </c>
      <c r="AH37" s="16">
        <v>106</v>
      </c>
      <c r="AI37" s="16">
        <v>25</v>
      </c>
      <c r="AJ37" s="16">
        <v>35</v>
      </c>
      <c r="AK37" s="16">
        <v>4</v>
      </c>
      <c r="AL37" s="16">
        <v>0</v>
      </c>
      <c r="AM37" s="18">
        <f t="shared" si="1"/>
        <v>1454</v>
      </c>
    </row>
    <row r="38" spans="7:39" x14ac:dyDescent="0.3">
      <c r="G38" s="15">
        <v>27</v>
      </c>
      <c r="L38" s="14" t="str">
        <f>Parameters1!$L$13</f>
        <v>Administrative and support activities</v>
      </c>
      <c r="M38" s="14" t="s">
        <v>15</v>
      </c>
      <c r="N38" s="17">
        <v>0.57999999999999996</v>
      </c>
      <c r="O38" s="17">
        <v>2.5000000000000001E-2</v>
      </c>
      <c r="P38" s="17">
        <v>5.0000000000000001E-3</v>
      </c>
      <c r="Q38" s="17">
        <v>0.01</v>
      </c>
      <c r="R38" s="17">
        <v>0.33100000000000002</v>
      </c>
      <c r="S38" s="17">
        <v>3.1E-2</v>
      </c>
      <c r="T38" s="17">
        <v>6.0000000000000001E-3</v>
      </c>
      <c r="U38" s="17">
        <v>8.0000000000000002E-3</v>
      </c>
      <c r="V38" s="17">
        <v>4.0000000000000001E-3</v>
      </c>
      <c r="W38" s="17">
        <v>2E-3</v>
      </c>
      <c r="X38" s="19">
        <f t="shared" si="0"/>
        <v>1.002</v>
      </c>
      <c r="AA38" s="14" t="str">
        <f t="shared" si="2"/>
        <v>Administrative and support activities</v>
      </c>
      <c r="AB38" s="14" t="s">
        <v>15</v>
      </c>
      <c r="AC38" s="17">
        <v>0.35199999999999998</v>
      </c>
      <c r="AD38" s="17">
        <v>4.4999999999999998E-2</v>
      </c>
      <c r="AE38" s="17">
        <v>1.4E-2</v>
      </c>
      <c r="AF38" s="17">
        <v>0.02</v>
      </c>
      <c r="AG38" s="17">
        <v>0.45</v>
      </c>
      <c r="AH38" s="17">
        <v>7.2999999999999995E-2</v>
      </c>
      <c r="AI38" s="17">
        <v>1.7000000000000001E-2</v>
      </c>
      <c r="AJ38" s="17">
        <v>2.4E-2</v>
      </c>
      <c r="AK38" s="17">
        <v>3.0000000000000001E-3</v>
      </c>
      <c r="AL38" s="17">
        <v>0</v>
      </c>
      <c r="AM38" s="19">
        <f t="shared" si="1"/>
        <v>0.998</v>
      </c>
    </row>
    <row r="39" spans="7:39" x14ac:dyDescent="0.3">
      <c r="G39" s="15">
        <v>28</v>
      </c>
      <c r="L39" s="14" t="str">
        <f>Parameters1!$L$13</f>
        <v>Administrative and support activities</v>
      </c>
      <c r="M39" s="14" t="s">
        <v>16</v>
      </c>
      <c r="N39" s="16">
        <v>57623</v>
      </c>
      <c r="O39" s="16">
        <v>5026</v>
      </c>
      <c r="P39" s="16">
        <v>373</v>
      </c>
      <c r="Q39" s="16">
        <v>380</v>
      </c>
      <c r="R39" s="16">
        <v>58183</v>
      </c>
      <c r="S39" s="16">
        <v>5428</v>
      </c>
      <c r="T39" s="16">
        <v>166</v>
      </c>
      <c r="U39" s="16">
        <v>226</v>
      </c>
      <c r="V39" s="16">
        <v>1386</v>
      </c>
      <c r="W39" s="16">
        <v>445</v>
      </c>
      <c r="X39" s="18">
        <f t="shared" si="0"/>
        <v>129236</v>
      </c>
      <c r="AA39" s="14" t="str">
        <f t="shared" si="2"/>
        <v>Administrative and support activities</v>
      </c>
      <c r="AB39" s="14" t="s">
        <v>16</v>
      </c>
      <c r="AC39" s="16">
        <v>487</v>
      </c>
      <c r="AD39" s="16">
        <v>65</v>
      </c>
      <c r="AE39" s="16">
        <v>25</v>
      </c>
      <c r="AF39" s="16">
        <v>4</v>
      </c>
      <c r="AG39" s="16">
        <v>503</v>
      </c>
      <c r="AH39" s="16">
        <v>47</v>
      </c>
      <c r="AI39" s="16">
        <v>12</v>
      </c>
      <c r="AJ39" s="16">
        <v>0</v>
      </c>
      <c r="AK39" s="16">
        <v>2</v>
      </c>
      <c r="AL39" s="16">
        <v>1</v>
      </c>
      <c r="AM39" s="18">
        <f t="shared" si="1"/>
        <v>1146</v>
      </c>
    </row>
    <row r="40" spans="7:39" x14ac:dyDescent="0.3">
      <c r="G40" s="15">
        <v>29</v>
      </c>
      <c r="L40" s="14" t="str">
        <f>Parameters1!$L$13</f>
        <v>Administrative and support activities</v>
      </c>
      <c r="M40" s="14" t="s">
        <v>16</v>
      </c>
      <c r="N40" s="17">
        <v>0.44600000000000001</v>
      </c>
      <c r="O40" s="17">
        <v>3.9E-2</v>
      </c>
      <c r="P40" s="17">
        <v>3.0000000000000001E-3</v>
      </c>
      <c r="Q40" s="17">
        <v>0</v>
      </c>
      <c r="R40" s="17">
        <v>0.45</v>
      </c>
      <c r="S40" s="17">
        <v>4.2000000000000003E-2</v>
      </c>
      <c r="T40" s="17">
        <v>1E-3</v>
      </c>
      <c r="U40" s="17">
        <v>2E-3</v>
      </c>
      <c r="V40" s="17">
        <v>1.0999999999999999E-2</v>
      </c>
      <c r="W40" s="17">
        <v>3.0000000000000001E-3</v>
      </c>
      <c r="X40" s="19">
        <f t="shared" si="0"/>
        <v>0.997</v>
      </c>
      <c r="AA40" s="14" t="str">
        <f t="shared" si="2"/>
        <v>Administrative and support activities</v>
      </c>
      <c r="AB40" s="14" t="s">
        <v>16</v>
      </c>
      <c r="AC40" s="17">
        <v>0.42499999999999999</v>
      </c>
      <c r="AD40" s="17">
        <v>5.7000000000000002E-2</v>
      </c>
      <c r="AE40" s="17">
        <v>2.1999999999999999E-2</v>
      </c>
      <c r="AF40" s="17">
        <v>0</v>
      </c>
      <c r="AG40" s="17">
        <v>0.439</v>
      </c>
      <c r="AH40" s="17">
        <v>4.1000000000000002E-2</v>
      </c>
      <c r="AI40" s="17">
        <v>0.01</v>
      </c>
      <c r="AJ40" s="17">
        <v>0</v>
      </c>
      <c r="AK40" s="17">
        <v>2E-3</v>
      </c>
      <c r="AL40" s="17">
        <v>1E-3</v>
      </c>
      <c r="AM40" s="19">
        <f t="shared" si="1"/>
        <v>0.99700000000000011</v>
      </c>
    </row>
    <row r="41" spans="7:39" x14ac:dyDescent="0.3">
      <c r="G41" s="15">
        <v>30</v>
      </c>
      <c r="L41" s="14" t="str">
        <f>Parameters1!$L$13</f>
        <v>Administrative and support activities</v>
      </c>
      <c r="M41" s="14" t="s">
        <v>17</v>
      </c>
      <c r="N41" s="16">
        <v>263748</v>
      </c>
      <c r="O41" s="16">
        <v>16912</v>
      </c>
      <c r="P41" s="16">
        <v>4251</v>
      </c>
      <c r="Q41" s="16">
        <v>10686</v>
      </c>
      <c r="R41" s="16">
        <v>178678</v>
      </c>
      <c r="S41" s="16">
        <v>18750</v>
      </c>
      <c r="T41" s="16">
        <v>4068</v>
      </c>
      <c r="U41" s="16">
        <v>9303</v>
      </c>
      <c r="V41" s="16">
        <v>3550</v>
      </c>
      <c r="W41" s="16">
        <v>1485</v>
      </c>
      <c r="X41" s="18">
        <f t="shared" si="0"/>
        <v>511431</v>
      </c>
      <c r="AA41" s="14" t="str">
        <f t="shared" si="2"/>
        <v>Administrative and support activities</v>
      </c>
      <c r="AB41" s="14" t="s">
        <v>17</v>
      </c>
      <c r="AC41" s="16">
        <v>1363</v>
      </c>
      <c r="AD41" s="16">
        <v>210</v>
      </c>
      <c r="AE41" s="16">
        <v>105</v>
      </c>
      <c r="AF41" s="16">
        <v>209</v>
      </c>
      <c r="AG41" s="16">
        <v>1486</v>
      </c>
      <c r="AH41" s="16">
        <v>229</v>
      </c>
      <c r="AI41" s="16">
        <v>84</v>
      </c>
      <c r="AJ41" s="16">
        <v>182</v>
      </c>
      <c r="AK41" s="16">
        <v>10</v>
      </c>
      <c r="AL41" s="16">
        <v>3</v>
      </c>
      <c r="AM41" s="18">
        <f t="shared" si="1"/>
        <v>3881</v>
      </c>
    </row>
    <row r="42" spans="7:39" x14ac:dyDescent="0.3">
      <c r="G42" s="15">
        <v>31</v>
      </c>
      <c r="L42" s="14" t="str">
        <f>Parameters1!$L$13</f>
        <v>Administrative and support activities</v>
      </c>
      <c r="M42" s="14" t="s">
        <v>17</v>
      </c>
      <c r="N42" s="17">
        <v>0.51600000000000001</v>
      </c>
      <c r="O42" s="17">
        <v>3.3000000000000002E-2</v>
      </c>
      <c r="P42" s="17">
        <v>8.0000000000000002E-3</v>
      </c>
      <c r="Q42" s="17">
        <v>2.1000000000000001E-2</v>
      </c>
      <c r="R42" s="17">
        <v>0.34899999999999998</v>
      </c>
      <c r="S42" s="17">
        <v>3.6999999999999998E-2</v>
      </c>
      <c r="T42" s="17">
        <v>8.0000000000000002E-3</v>
      </c>
      <c r="U42" s="17">
        <v>1.7999999999999999E-2</v>
      </c>
      <c r="V42" s="17">
        <v>7.0000000000000001E-3</v>
      </c>
      <c r="W42" s="17">
        <v>3.0000000000000001E-3</v>
      </c>
      <c r="X42" s="19">
        <f t="shared" si="0"/>
        <v>1</v>
      </c>
      <c r="AA42" s="14" t="str">
        <f t="shared" si="2"/>
        <v>Administrative and support activities</v>
      </c>
      <c r="AB42" s="14" t="s">
        <v>17</v>
      </c>
      <c r="AC42" s="17">
        <v>0.35099999999999998</v>
      </c>
      <c r="AD42" s="17">
        <v>5.3999999999999999E-2</v>
      </c>
      <c r="AE42" s="17">
        <v>2.7E-2</v>
      </c>
      <c r="AF42" s="17">
        <v>5.3999999999999999E-2</v>
      </c>
      <c r="AG42" s="17">
        <v>0.38300000000000001</v>
      </c>
      <c r="AH42" s="17">
        <v>5.8999999999999997E-2</v>
      </c>
      <c r="AI42" s="17">
        <v>2.1999999999999999E-2</v>
      </c>
      <c r="AJ42" s="17">
        <v>4.7E-2</v>
      </c>
      <c r="AK42" s="17">
        <v>3.0000000000000001E-3</v>
      </c>
      <c r="AL42" s="17">
        <v>1E-3</v>
      </c>
      <c r="AM42" s="19">
        <f t="shared" si="1"/>
        <v>1.0009999999999999</v>
      </c>
    </row>
    <row r="43" spans="7:39" x14ac:dyDescent="0.3">
      <c r="G43" s="15">
        <v>32</v>
      </c>
      <c r="L43" s="14" t="str">
        <f>Parameters1!$L$13</f>
        <v>Administrative and support activities</v>
      </c>
      <c r="M43" s="14" t="s">
        <v>18</v>
      </c>
      <c r="N43" s="16">
        <v>135354</v>
      </c>
      <c r="O43" s="16">
        <v>10189</v>
      </c>
      <c r="P43" s="16">
        <v>1097</v>
      </c>
      <c r="Q43" s="16">
        <v>1275</v>
      </c>
      <c r="R43" s="16">
        <v>245427</v>
      </c>
      <c r="S43" s="16">
        <v>16666</v>
      </c>
      <c r="T43" s="16">
        <v>1323</v>
      </c>
      <c r="U43" s="16">
        <v>1750</v>
      </c>
      <c r="V43" s="16">
        <v>404</v>
      </c>
      <c r="W43" s="16">
        <v>211</v>
      </c>
      <c r="X43" s="18">
        <f t="shared" si="0"/>
        <v>413696</v>
      </c>
      <c r="AA43" s="14" t="str">
        <f t="shared" si="2"/>
        <v>Administrative and support activities</v>
      </c>
      <c r="AB43" s="14" t="s">
        <v>18</v>
      </c>
      <c r="AC43" s="16">
        <v>1996</v>
      </c>
      <c r="AD43" s="16">
        <v>94</v>
      </c>
      <c r="AE43" s="16">
        <v>7</v>
      </c>
      <c r="AF43" s="16">
        <v>10</v>
      </c>
      <c r="AG43" s="16">
        <v>4500</v>
      </c>
      <c r="AH43" s="16">
        <v>183</v>
      </c>
      <c r="AI43" s="16">
        <v>16</v>
      </c>
      <c r="AJ43" s="16">
        <v>6</v>
      </c>
      <c r="AK43" s="16">
        <v>0</v>
      </c>
      <c r="AL43" s="16">
        <v>0</v>
      </c>
      <c r="AM43" s="18">
        <f t="shared" si="1"/>
        <v>6812</v>
      </c>
    </row>
    <row r="44" spans="7:39" x14ac:dyDescent="0.3">
      <c r="G44" s="15">
        <v>33</v>
      </c>
      <c r="L44" s="14" t="str">
        <f>Parameters1!$L$13</f>
        <v>Administrative and support activities</v>
      </c>
      <c r="M44" s="14" t="s">
        <v>18</v>
      </c>
      <c r="N44" s="17">
        <v>0.32700000000000001</v>
      </c>
      <c r="O44" s="17">
        <v>2.5000000000000001E-2</v>
      </c>
      <c r="P44" s="17">
        <v>3.0000000000000001E-3</v>
      </c>
      <c r="Q44" s="17">
        <v>3.0000000000000001E-3</v>
      </c>
      <c r="R44" s="17">
        <v>0.59299999999999997</v>
      </c>
      <c r="S44" s="17">
        <v>0.04</v>
      </c>
      <c r="T44" s="17">
        <v>3.0000000000000001E-3</v>
      </c>
      <c r="U44" s="17">
        <v>4.0000000000000001E-3</v>
      </c>
      <c r="V44" s="17">
        <v>1E-3</v>
      </c>
      <c r="W44" s="17">
        <v>1E-3</v>
      </c>
      <c r="X44" s="19">
        <f t="shared" ref="X44:X75" si="3">SUM(N44:W44)</f>
        <v>1</v>
      </c>
      <c r="AA44" s="14" t="str">
        <f t="shared" si="2"/>
        <v>Administrative and support activities</v>
      </c>
      <c r="AB44" s="14" t="s">
        <v>18</v>
      </c>
      <c r="AC44" s="17">
        <v>0.29299999999999998</v>
      </c>
      <c r="AD44" s="17">
        <v>1.4E-2</v>
      </c>
      <c r="AE44" s="17">
        <v>1E-3</v>
      </c>
      <c r="AF44" s="17">
        <v>1E-3</v>
      </c>
      <c r="AG44" s="17">
        <v>0.66100000000000003</v>
      </c>
      <c r="AH44" s="17">
        <v>2.7E-2</v>
      </c>
      <c r="AI44" s="17">
        <v>2E-3</v>
      </c>
      <c r="AJ44" s="17">
        <v>1E-3</v>
      </c>
      <c r="AK44" s="17">
        <v>0</v>
      </c>
      <c r="AL44" s="17">
        <v>0</v>
      </c>
      <c r="AM44" s="19">
        <f t="shared" ref="AM44:AM75" si="4">SUM(AC44:AL44)</f>
        <v>1</v>
      </c>
    </row>
    <row r="45" spans="7:39" x14ac:dyDescent="0.3">
      <c r="G45" s="15">
        <v>34</v>
      </c>
      <c r="L45" s="14" t="str">
        <f>Parameters1!$L$13</f>
        <v>Administrative and support activities</v>
      </c>
      <c r="M45" s="14" t="s">
        <v>19</v>
      </c>
      <c r="N45" s="16">
        <v>399102</v>
      </c>
      <c r="O45" s="16">
        <v>27101</v>
      </c>
      <c r="P45" s="16">
        <v>5348</v>
      </c>
      <c r="Q45" s="16">
        <v>11961</v>
      </c>
      <c r="R45" s="16">
        <v>424105</v>
      </c>
      <c r="S45" s="16">
        <v>35416</v>
      </c>
      <c r="T45" s="16">
        <v>5391</v>
      </c>
      <c r="U45" s="16">
        <v>11053</v>
      </c>
      <c r="V45" s="16">
        <v>3954</v>
      </c>
      <c r="W45" s="16">
        <v>1696</v>
      </c>
      <c r="X45" s="18">
        <f t="shared" si="3"/>
        <v>925127</v>
      </c>
      <c r="AA45" s="14" t="str">
        <f t="shared" si="2"/>
        <v>Administrative and support activities</v>
      </c>
      <c r="AB45" s="14" t="s">
        <v>19</v>
      </c>
      <c r="AC45" s="16">
        <v>3359</v>
      </c>
      <c r="AD45" s="16">
        <v>304</v>
      </c>
      <c r="AE45" s="16">
        <v>112</v>
      </c>
      <c r="AF45" s="16">
        <v>219</v>
      </c>
      <c r="AG45" s="16">
        <v>5986</v>
      </c>
      <c r="AH45" s="16">
        <v>412</v>
      </c>
      <c r="AI45" s="16">
        <v>100</v>
      </c>
      <c r="AJ45" s="16">
        <v>188</v>
      </c>
      <c r="AK45" s="16">
        <v>10</v>
      </c>
      <c r="AL45" s="16">
        <v>3</v>
      </c>
      <c r="AM45" s="18">
        <f t="shared" si="4"/>
        <v>10693</v>
      </c>
    </row>
    <row r="46" spans="7:39" s="58" customFormat="1" ht="15" customHeight="1" x14ac:dyDescent="0.3">
      <c r="G46" s="15">
        <v>35</v>
      </c>
      <c r="H46" s="1"/>
      <c r="I46" s="1"/>
      <c r="J46" s="1"/>
      <c r="K46" s="1"/>
      <c r="L46" s="14" t="str">
        <f>Parameters1!$L$14</f>
        <v>Agriculture, forestry &amp; fishing</v>
      </c>
      <c r="M46" s="14" t="s">
        <v>11</v>
      </c>
      <c r="N46" s="16">
        <v>290</v>
      </c>
      <c r="O46" s="16">
        <v>148</v>
      </c>
      <c r="P46" s="16">
        <v>52</v>
      </c>
      <c r="Q46" s="16">
        <v>3571</v>
      </c>
      <c r="R46" s="16">
        <v>152</v>
      </c>
      <c r="S46" s="16">
        <v>118</v>
      </c>
      <c r="T46" s="16">
        <v>25</v>
      </c>
      <c r="U46" s="16">
        <v>747</v>
      </c>
      <c r="V46" s="16">
        <v>31</v>
      </c>
      <c r="W46" s="16">
        <v>10</v>
      </c>
      <c r="X46" s="18">
        <f t="shared" si="3"/>
        <v>5144</v>
      </c>
      <c r="AA46" s="14" t="str">
        <f t="shared" si="2"/>
        <v>Agriculture, forestry &amp; fishing</v>
      </c>
      <c r="AB46" s="14" t="s">
        <v>11</v>
      </c>
      <c r="AC46" s="16">
        <v>3</v>
      </c>
      <c r="AD46" s="16">
        <v>16</v>
      </c>
      <c r="AE46" s="16">
        <v>0</v>
      </c>
      <c r="AF46" s="16">
        <v>71</v>
      </c>
      <c r="AG46" s="16">
        <v>3</v>
      </c>
      <c r="AH46" s="16">
        <v>2</v>
      </c>
      <c r="AI46" s="16">
        <v>1</v>
      </c>
      <c r="AJ46" s="16">
        <v>11</v>
      </c>
      <c r="AK46" s="16">
        <v>0</v>
      </c>
      <c r="AL46" s="16">
        <v>0</v>
      </c>
      <c r="AM46" s="18">
        <f>SUM(AC46:AL46)</f>
        <v>107</v>
      </c>
    </row>
    <row r="47" spans="7:39" s="58" customFormat="1" x14ac:dyDescent="0.3">
      <c r="G47" s="15">
        <v>36</v>
      </c>
      <c r="H47" s="1"/>
      <c r="I47" s="1"/>
      <c r="J47" s="1"/>
      <c r="K47" s="1"/>
      <c r="L47" s="14" t="str">
        <f>Parameters1!$L$14</f>
        <v>Agriculture, forestry &amp; fishing</v>
      </c>
      <c r="M47" s="14" t="s">
        <v>11</v>
      </c>
      <c r="N47" s="55">
        <v>5.6000000000000001E-2</v>
      </c>
      <c r="O47" s="55">
        <v>2.9000000000000001E-2</v>
      </c>
      <c r="P47" s="55">
        <v>0.01</v>
      </c>
      <c r="Q47" s="55">
        <v>0.69</v>
      </c>
      <c r="R47" s="55">
        <v>0.03</v>
      </c>
      <c r="S47" s="55">
        <v>2.3E-2</v>
      </c>
      <c r="T47" s="55">
        <v>5.0000000000000001E-3</v>
      </c>
      <c r="U47" s="55">
        <v>0.14499999999999999</v>
      </c>
      <c r="V47" s="55">
        <v>6.0000000000000001E-3</v>
      </c>
      <c r="W47" s="55">
        <v>2E-3</v>
      </c>
      <c r="X47" s="56">
        <f t="shared" si="3"/>
        <v>0.996</v>
      </c>
      <c r="AA47" s="14" t="str">
        <f t="shared" si="2"/>
        <v>Agriculture, forestry &amp; fishing</v>
      </c>
      <c r="AB47" s="14" t="s">
        <v>11</v>
      </c>
      <c r="AC47" s="55">
        <v>2.8000000000000001E-2</v>
      </c>
      <c r="AD47" s="55">
        <v>0.15</v>
      </c>
      <c r="AE47" s="55">
        <v>0</v>
      </c>
      <c r="AF47" s="55">
        <v>0.66</v>
      </c>
      <c r="AG47" s="55">
        <v>2.8000000000000001E-2</v>
      </c>
      <c r="AH47" s="55">
        <v>1.9E-2</v>
      </c>
      <c r="AI47" s="55">
        <v>8.9999999999999993E-3</v>
      </c>
      <c r="AJ47" s="55">
        <v>0.10299999999999999</v>
      </c>
      <c r="AK47" s="55">
        <v>0</v>
      </c>
      <c r="AL47" s="55">
        <v>0</v>
      </c>
      <c r="AM47" s="56">
        <f>SUM(AC47:AL47)</f>
        <v>0.99700000000000011</v>
      </c>
    </row>
    <row r="48" spans="7:39" s="58" customFormat="1" x14ac:dyDescent="0.3">
      <c r="G48" s="15">
        <v>37</v>
      </c>
      <c r="H48" s="1"/>
      <c r="I48" s="1"/>
      <c r="J48" s="1"/>
      <c r="K48" s="1"/>
      <c r="L48" s="14" t="str">
        <f>Parameters1!$L$14</f>
        <v>Agriculture, forestry &amp; fishing</v>
      </c>
      <c r="M48" s="14" t="s">
        <v>12</v>
      </c>
      <c r="N48" s="16">
        <v>942</v>
      </c>
      <c r="O48" s="16">
        <v>361</v>
      </c>
      <c r="P48" s="16">
        <v>110</v>
      </c>
      <c r="Q48" s="16">
        <v>4619</v>
      </c>
      <c r="R48" s="16">
        <v>463</v>
      </c>
      <c r="S48" s="16">
        <v>188</v>
      </c>
      <c r="T48" s="16">
        <v>66</v>
      </c>
      <c r="U48" s="16">
        <v>1764</v>
      </c>
      <c r="V48" s="16">
        <v>56</v>
      </c>
      <c r="W48" s="16">
        <v>19</v>
      </c>
      <c r="X48" s="18">
        <f t="shared" si="3"/>
        <v>8588</v>
      </c>
      <c r="AA48" s="14" t="str">
        <f t="shared" si="2"/>
        <v>Agriculture, forestry &amp; fishing</v>
      </c>
      <c r="AB48" s="14" t="s">
        <v>12</v>
      </c>
      <c r="AC48" s="16">
        <v>13</v>
      </c>
      <c r="AD48" s="16">
        <v>4</v>
      </c>
      <c r="AE48" s="16">
        <v>6</v>
      </c>
      <c r="AF48" s="16">
        <v>101</v>
      </c>
      <c r="AG48" s="16">
        <v>3</v>
      </c>
      <c r="AH48" s="16">
        <v>3</v>
      </c>
      <c r="AI48" s="16">
        <v>3</v>
      </c>
      <c r="AJ48" s="16">
        <v>31</v>
      </c>
      <c r="AK48" s="16">
        <v>1</v>
      </c>
      <c r="AL48" s="16">
        <v>0</v>
      </c>
      <c r="AM48" s="57">
        <f>SUM(AC48:AL48)</f>
        <v>165</v>
      </c>
    </row>
    <row r="49" spans="7:39" s="58" customFormat="1" x14ac:dyDescent="0.3">
      <c r="G49" s="15">
        <v>38</v>
      </c>
      <c r="H49" s="1"/>
      <c r="I49" s="1"/>
      <c r="J49" s="1"/>
      <c r="K49" s="1"/>
      <c r="L49" s="14" t="str">
        <f>Parameters1!$L$14</f>
        <v>Agriculture, forestry &amp; fishing</v>
      </c>
      <c r="M49" s="14" t="s">
        <v>12</v>
      </c>
      <c r="N49" s="55">
        <v>0.11</v>
      </c>
      <c r="O49" s="55">
        <v>4.2000000000000003E-2</v>
      </c>
      <c r="P49" s="55">
        <v>1.2999999999999999E-2</v>
      </c>
      <c r="Q49" s="55">
        <v>0.54</v>
      </c>
      <c r="R49" s="55">
        <v>5.3999999999999999E-2</v>
      </c>
      <c r="S49" s="55">
        <v>2.1999999999999999E-2</v>
      </c>
      <c r="T49" s="55">
        <v>8.0000000000000002E-3</v>
      </c>
      <c r="U49" s="55">
        <v>0.20499999999999999</v>
      </c>
      <c r="V49" s="55">
        <v>7.0000000000000001E-3</v>
      </c>
      <c r="W49" s="55">
        <v>2E-3</v>
      </c>
      <c r="X49" s="56">
        <f t="shared" si="3"/>
        <v>1.0030000000000001</v>
      </c>
      <c r="AA49" s="14" t="str">
        <f t="shared" si="2"/>
        <v>Agriculture, forestry &amp; fishing</v>
      </c>
      <c r="AB49" s="14" t="s">
        <v>12</v>
      </c>
      <c r="AC49" s="55">
        <v>7.9000000000000001E-2</v>
      </c>
      <c r="AD49" s="55">
        <v>2.4E-2</v>
      </c>
      <c r="AE49" s="55">
        <v>3.5999999999999997E-2</v>
      </c>
      <c r="AF49" s="55">
        <v>0.61</v>
      </c>
      <c r="AG49" s="55">
        <v>1.7999999999999999E-2</v>
      </c>
      <c r="AH49" s="55">
        <v>1.7999999999999999E-2</v>
      </c>
      <c r="AI49" s="55">
        <v>1.7999999999999999E-2</v>
      </c>
      <c r="AJ49" s="55">
        <v>0.188</v>
      </c>
      <c r="AK49" s="55">
        <v>6.0000000000000001E-3</v>
      </c>
      <c r="AL49" s="55">
        <v>0</v>
      </c>
      <c r="AM49" s="56">
        <f>SUM(AC49:AL49)</f>
        <v>0.99700000000000011</v>
      </c>
    </row>
    <row r="50" spans="7:39" s="58" customFormat="1" x14ac:dyDescent="0.3">
      <c r="G50" s="15">
        <v>39</v>
      </c>
      <c r="H50" s="1"/>
      <c r="I50" s="1"/>
      <c r="J50" s="1"/>
      <c r="K50" s="1"/>
      <c r="L50" s="14" t="str">
        <f>Parameters1!$L$14</f>
        <v>Agriculture, forestry &amp; fishing</v>
      </c>
      <c r="M50" s="14" t="s">
        <v>13</v>
      </c>
      <c r="N50" s="16">
        <v>4660</v>
      </c>
      <c r="O50" s="16">
        <v>1208</v>
      </c>
      <c r="P50" s="16">
        <v>315</v>
      </c>
      <c r="Q50" s="16">
        <v>6805</v>
      </c>
      <c r="R50" s="16">
        <v>3282</v>
      </c>
      <c r="S50" s="16">
        <v>735</v>
      </c>
      <c r="T50" s="16">
        <v>296</v>
      </c>
      <c r="U50" s="16">
        <v>4194</v>
      </c>
      <c r="V50" s="16">
        <v>251</v>
      </c>
      <c r="W50" s="16">
        <v>66</v>
      </c>
      <c r="X50" s="18">
        <f t="shared" si="3"/>
        <v>21812</v>
      </c>
      <c r="AA50" s="14" t="str">
        <f t="shared" si="2"/>
        <v>Agriculture, forestry &amp; fishing</v>
      </c>
      <c r="AB50" s="14" t="s">
        <v>13</v>
      </c>
      <c r="AC50" s="16">
        <v>57</v>
      </c>
      <c r="AD50" s="16">
        <v>24</v>
      </c>
      <c r="AE50" s="16">
        <v>6</v>
      </c>
      <c r="AF50" s="16">
        <v>111</v>
      </c>
      <c r="AG50" s="16">
        <v>41</v>
      </c>
      <c r="AH50" s="16">
        <v>7</v>
      </c>
      <c r="AI50" s="16">
        <v>5</v>
      </c>
      <c r="AJ50" s="16">
        <v>80</v>
      </c>
      <c r="AK50" s="16">
        <v>1</v>
      </c>
      <c r="AL50" s="16">
        <v>1</v>
      </c>
      <c r="AM50" s="18">
        <f t="shared" si="4"/>
        <v>333</v>
      </c>
    </row>
    <row r="51" spans="7:39" s="58" customFormat="1" x14ac:dyDescent="0.3">
      <c r="G51" s="15">
        <v>40</v>
      </c>
      <c r="H51" s="1"/>
      <c r="I51" s="1"/>
      <c r="J51" s="1"/>
      <c r="K51" s="1"/>
      <c r="L51" s="14" t="str">
        <f>Parameters1!$L$14</f>
        <v>Agriculture, forestry &amp; fishing</v>
      </c>
      <c r="M51" s="14" t="s">
        <v>13</v>
      </c>
      <c r="N51" s="55">
        <v>0.214</v>
      </c>
      <c r="O51" s="55">
        <v>5.5E-2</v>
      </c>
      <c r="P51" s="55">
        <v>1.4E-2</v>
      </c>
      <c r="Q51" s="55">
        <v>0.31</v>
      </c>
      <c r="R51" s="55">
        <v>0.15</v>
      </c>
      <c r="S51" s="55">
        <v>3.4000000000000002E-2</v>
      </c>
      <c r="T51" s="55">
        <v>1.4E-2</v>
      </c>
      <c r="U51" s="55">
        <v>0.192</v>
      </c>
      <c r="V51" s="55">
        <v>1.2E-2</v>
      </c>
      <c r="W51" s="55">
        <v>3.0000000000000001E-3</v>
      </c>
      <c r="X51" s="56">
        <f t="shared" si="3"/>
        <v>0.99800000000000011</v>
      </c>
      <c r="AA51" s="14" t="str">
        <f t="shared" si="2"/>
        <v>Agriculture, forestry &amp; fishing</v>
      </c>
      <c r="AB51" s="14" t="s">
        <v>13</v>
      </c>
      <c r="AC51" s="55">
        <v>0.17100000000000001</v>
      </c>
      <c r="AD51" s="55">
        <v>7.1999999999999995E-2</v>
      </c>
      <c r="AE51" s="55">
        <v>1.7999999999999999E-2</v>
      </c>
      <c r="AF51" s="55">
        <v>0.33</v>
      </c>
      <c r="AG51" s="55">
        <v>0.123</v>
      </c>
      <c r="AH51" s="55">
        <v>2.1000000000000001E-2</v>
      </c>
      <c r="AI51" s="55">
        <v>1.4999999999999999E-2</v>
      </c>
      <c r="AJ51" s="55">
        <v>0.24</v>
      </c>
      <c r="AK51" s="55">
        <v>3.0000000000000001E-3</v>
      </c>
      <c r="AL51" s="55">
        <v>3.0000000000000001E-3</v>
      </c>
      <c r="AM51" s="56">
        <f t="shared" si="4"/>
        <v>0.996</v>
      </c>
    </row>
    <row r="52" spans="7:39" s="58" customFormat="1" x14ac:dyDescent="0.3">
      <c r="G52" s="15">
        <v>41</v>
      </c>
      <c r="H52" s="1"/>
      <c r="I52" s="1"/>
      <c r="J52" s="1"/>
      <c r="K52" s="1"/>
      <c r="L52" s="14" t="str">
        <f>Parameters1!$L$14</f>
        <v>Agriculture, forestry &amp; fishing</v>
      </c>
      <c r="M52" s="14" t="s">
        <v>14</v>
      </c>
      <c r="N52" s="16">
        <v>20283</v>
      </c>
      <c r="O52" s="16">
        <v>6796</v>
      </c>
      <c r="P52" s="16">
        <v>555</v>
      </c>
      <c r="Q52" s="16">
        <v>7956</v>
      </c>
      <c r="R52" s="16">
        <v>10071</v>
      </c>
      <c r="S52" s="16">
        <v>4090</v>
      </c>
      <c r="T52" s="16">
        <v>479</v>
      </c>
      <c r="U52" s="16">
        <v>6214</v>
      </c>
      <c r="V52" s="16">
        <v>1354</v>
      </c>
      <c r="W52" s="16">
        <v>197</v>
      </c>
      <c r="X52" s="18">
        <f t="shared" si="3"/>
        <v>57995</v>
      </c>
      <c r="AA52" s="14" t="str">
        <f t="shared" si="2"/>
        <v>Agriculture, forestry &amp; fishing</v>
      </c>
      <c r="AB52" s="14" t="s">
        <v>14</v>
      </c>
      <c r="AC52" s="16">
        <v>248</v>
      </c>
      <c r="AD52" s="16">
        <v>70</v>
      </c>
      <c r="AE52" s="16">
        <v>5</v>
      </c>
      <c r="AF52" s="16">
        <v>119</v>
      </c>
      <c r="AG52" s="16">
        <v>112</v>
      </c>
      <c r="AH52" s="16">
        <v>42</v>
      </c>
      <c r="AI52" s="16">
        <v>6</v>
      </c>
      <c r="AJ52" s="16">
        <v>102</v>
      </c>
      <c r="AK52" s="16">
        <v>10</v>
      </c>
      <c r="AL52" s="16">
        <v>0</v>
      </c>
      <c r="AM52" s="18">
        <f t="shared" si="4"/>
        <v>714</v>
      </c>
    </row>
    <row r="53" spans="7:39" s="58" customFormat="1" x14ac:dyDescent="0.3">
      <c r="G53" s="15">
        <v>42</v>
      </c>
      <c r="H53" s="1"/>
      <c r="I53" s="1"/>
      <c r="J53" s="1"/>
      <c r="K53" s="1"/>
      <c r="L53" s="14" t="str">
        <f>Parameters1!$L$14</f>
        <v>Agriculture, forestry &amp; fishing</v>
      </c>
      <c r="M53" s="14" t="s">
        <v>14</v>
      </c>
      <c r="N53" s="55">
        <v>0.35</v>
      </c>
      <c r="O53" s="55">
        <v>0.11700000000000001</v>
      </c>
      <c r="P53" s="55">
        <v>0.01</v>
      </c>
      <c r="Q53" s="55">
        <v>0.14000000000000001</v>
      </c>
      <c r="R53" s="55">
        <v>0.17399999999999999</v>
      </c>
      <c r="S53" s="55">
        <v>7.0999999999999994E-2</v>
      </c>
      <c r="T53" s="55">
        <v>8.0000000000000002E-3</v>
      </c>
      <c r="U53" s="55">
        <v>0.107</v>
      </c>
      <c r="V53" s="55">
        <v>2.3E-2</v>
      </c>
      <c r="W53" s="55">
        <v>3.0000000000000001E-3</v>
      </c>
      <c r="X53" s="56">
        <f t="shared" si="3"/>
        <v>1.0029999999999999</v>
      </c>
      <c r="AA53" s="14" t="str">
        <f t="shared" si="2"/>
        <v>Agriculture, forestry &amp; fishing</v>
      </c>
      <c r="AB53" s="14" t="s">
        <v>14</v>
      </c>
      <c r="AC53" s="55">
        <v>0.34699999999999998</v>
      </c>
      <c r="AD53" s="55">
        <v>9.8000000000000004E-2</v>
      </c>
      <c r="AE53" s="55">
        <v>7.0000000000000001E-3</v>
      </c>
      <c r="AF53" s="55">
        <v>0.17</v>
      </c>
      <c r="AG53" s="55">
        <v>0.157</v>
      </c>
      <c r="AH53" s="55">
        <v>5.8999999999999997E-2</v>
      </c>
      <c r="AI53" s="55">
        <v>8.0000000000000002E-3</v>
      </c>
      <c r="AJ53" s="55">
        <v>0.14299999999999999</v>
      </c>
      <c r="AK53" s="55">
        <v>1.4E-2</v>
      </c>
      <c r="AL53" s="55">
        <v>0</v>
      </c>
      <c r="AM53" s="56">
        <f t="shared" si="4"/>
        <v>1.0030000000000001</v>
      </c>
    </row>
    <row r="54" spans="7:39" s="58" customFormat="1" x14ac:dyDescent="0.3">
      <c r="G54" s="15">
        <v>43</v>
      </c>
      <c r="H54" s="1"/>
      <c r="I54" s="1"/>
      <c r="J54" s="1"/>
      <c r="K54" s="1"/>
      <c r="L54" s="14" t="str">
        <f>Parameters1!$L$14</f>
        <v>Agriculture, forestry &amp; fishing</v>
      </c>
      <c r="M54" s="14" t="s">
        <v>15</v>
      </c>
      <c r="N54" s="16">
        <v>57081</v>
      </c>
      <c r="O54" s="16">
        <v>18134</v>
      </c>
      <c r="P54" s="16">
        <v>333</v>
      </c>
      <c r="Q54" s="16">
        <v>2467</v>
      </c>
      <c r="R54" s="16">
        <v>23652</v>
      </c>
      <c r="S54" s="16">
        <v>9099</v>
      </c>
      <c r="T54" s="16">
        <v>306</v>
      </c>
      <c r="U54" s="16">
        <v>3500</v>
      </c>
      <c r="V54" s="16">
        <v>4451</v>
      </c>
      <c r="W54" s="16">
        <v>912</v>
      </c>
      <c r="X54" s="18">
        <f t="shared" si="3"/>
        <v>119935</v>
      </c>
      <c r="AA54" s="14" t="str">
        <f t="shared" si="2"/>
        <v>Agriculture, forestry &amp; fishing</v>
      </c>
      <c r="AB54" s="14" t="s">
        <v>15</v>
      </c>
      <c r="AC54" s="16">
        <v>531</v>
      </c>
      <c r="AD54" s="16">
        <v>181</v>
      </c>
      <c r="AE54" s="16">
        <v>11</v>
      </c>
      <c r="AF54" s="16">
        <v>39</v>
      </c>
      <c r="AG54" s="16">
        <v>297</v>
      </c>
      <c r="AH54" s="16">
        <v>79</v>
      </c>
      <c r="AI54" s="16">
        <v>3</v>
      </c>
      <c r="AJ54" s="16">
        <v>54</v>
      </c>
      <c r="AK54" s="16">
        <v>25</v>
      </c>
      <c r="AL54" s="16">
        <v>3</v>
      </c>
      <c r="AM54" s="18">
        <f t="shared" si="4"/>
        <v>1223</v>
      </c>
    </row>
    <row r="55" spans="7:39" s="58" customFormat="1" x14ac:dyDescent="0.3">
      <c r="G55" s="15">
        <v>44</v>
      </c>
      <c r="H55" s="1"/>
      <c r="I55" s="1"/>
      <c r="J55" s="1"/>
      <c r="K55" s="1"/>
      <c r="L55" s="14" t="str">
        <f>Parameters1!$L$14</f>
        <v>Agriculture, forestry &amp; fishing</v>
      </c>
      <c r="M55" s="14" t="s">
        <v>15</v>
      </c>
      <c r="N55" s="55">
        <v>0.47599999999999998</v>
      </c>
      <c r="O55" s="55">
        <v>0.151</v>
      </c>
      <c r="P55" s="55">
        <v>3.0000000000000001E-3</v>
      </c>
      <c r="Q55" s="55">
        <v>0.02</v>
      </c>
      <c r="R55" s="55">
        <v>0.19700000000000001</v>
      </c>
      <c r="S55" s="55">
        <v>7.5999999999999998E-2</v>
      </c>
      <c r="T55" s="55">
        <v>3.0000000000000001E-3</v>
      </c>
      <c r="U55" s="55">
        <v>2.9000000000000001E-2</v>
      </c>
      <c r="V55" s="55">
        <v>3.6999999999999998E-2</v>
      </c>
      <c r="W55" s="55">
        <v>8.0000000000000002E-3</v>
      </c>
      <c r="X55" s="56">
        <f t="shared" si="3"/>
        <v>1</v>
      </c>
      <c r="AA55" s="14" t="str">
        <f t="shared" si="2"/>
        <v>Agriculture, forestry &amp; fishing</v>
      </c>
      <c r="AB55" s="14" t="s">
        <v>15</v>
      </c>
      <c r="AC55" s="55">
        <v>0.434</v>
      </c>
      <c r="AD55" s="55">
        <v>0.14799999999999999</v>
      </c>
      <c r="AE55" s="55">
        <v>8.9999999999999993E-3</v>
      </c>
      <c r="AF55" s="55">
        <v>0.03</v>
      </c>
      <c r="AG55" s="55">
        <v>0.24299999999999999</v>
      </c>
      <c r="AH55" s="55">
        <v>6.5000000000000002E-2</v>
      </c>
      <c r="AI55" s="55">
        <v>2E-3</v>
      </c>
      <c r="AJ55" s="55">
        <v>4.3999999999999997E-2</v>
      </c>
      <c r="AK55" s="55">
        <v>0.02</v>
      </c>
      <c r="AL55" s="55">
        <v>2E-3</v>
      </c>
      <c r="AM55" s="56">
        <f t="shared" si="4"/>
        <v>0.99700000000000011</v>
      </c>
    </row>
    <row r="56" spans="7:39" s="58" customFormat="1" x14ac:dyDescent="0.3">
      <c r="G56" s="15">
        <v>45</v>
      </c>
      <c r="H56" s="1"/>
      <c r="I56" s="1"/>
      <c r="J56" s="1"/>
      <c r="K56" s="1"/>
      <c r="L56" s="14" t="str">
        <f>Parameters1!$L$14</f>
        <v>Agriculture, forestry &amp; fishing</v>
      </c>
      <c r="M56" s="14" t="s">
        <v>16</v>
      </c>
      <c r="N56" s="16">
        <v>96393</v>
      </c>
      <c r="O56" s="16">
        <v>19839</v>
      </c>
      <c r="P56" s="16">
        <v>38</v>
      </c>
      <c r="Q56" s="16">
        <v>524</v>
      </c>
      <c r="R56" s="16">
        <v>79591</v>
      </c>
      <c r="S56" s="16">
        <v>20598</v>
      </c>
      <c r="T56" s="16">
        <v>19</v>
      </c>
      <c r="U56" s="16">
        <v>199</v>
      </c>
      <c r="V56" s="16">
        <v>12331</v>
      </c>
      <c r="W56" s="16">
        <v>5245</v>
      </c>
      <c r="X56" s="18">
        <f t="shared" si="3"/>
        <v>234777</v>
      </c>
      <c r="AA56" s="14" t="str">
        <f t="shared" si="2"/>
        <v>Agriculture, forestry &amp; fishing</v>
      </c>
      <c r="AB56" s="14" t="s">
        <v>16</v>
      </c>
      <c r="AC56" s="16">
        <v>910</v>
      </c>
      <c r="AD56" s="16">
        <v>172</v>
      </c>
      <c r="AE56" s="16">
        <v>3</v>
      </c>
      <c r="AF56" s="16">
        <v>17</v>
      </c>
      <c r="AG56" s="16">
        <v>766</v>
      </c>
      <c r="AH56" s="16">
        <v>182</v>
      </c>
      <c r="AI56" s="16">
        <v>3</v>
      </c>
      <c r="AJ56" s="16">
        <v>6</v>
      </c>
      <c r="AK56" s="16">
        <v>46</v>
      </c>
      <c r="AL56" s="16">
        <v>20</v>
      </c>
      <c r="AM56" s="18">
        <f t="shared" si="4"/>
        <v>2125</v>
      </c>
    </row>
    <row r="57" spans="7:39" s="58" customFormat="1" x14ac:dyDescent="0.3">
      <c r="G57" s="15">
        <v>46</v>
      </c>
      <c r="H57" s="1"/>
      <c r="I57" s="1"/>
      <c r="J57" s="1"/>
      <c r="K57" s="1"/>
      <c r="L57" s="14" t="str">
        <f>Parameters1!$L$14</f>
        <v>Agriculture, forestry &amp; fishing</v>
      </c>
      <c r="M57" s="14" t="s">
        <v>16</v>
      </c>
      <c r="N57" s="55">
        <v>0.41099999999999998</v>
      </c>
      <c r="O57" s="55">
        <v>8.5000000000000006E-2</v>
      </c>
      <c r="P57" s="55">
        <v>0</v>
      </c>
      <c r="Q57" s="55">
        <v>0</v>
      </c>
      <c r="R57" s="55">
        <v>0.33900000000000002</v>
      </c>
      <c r="S57" s="55">
        <v>8.7999999999999995E-2</v>
      </c>
      <c r="T57" s="55">
        <v>0</v>
      </c>
      <c r="U57" s="55">
        <v>1E-3</v>
      </c>
      <c r="V57" s="55">
        <v>5.2999999999999999E-2</v>
      </c>
      <c r="W57" s="55">
        <v>2.1999999999999999E-2</v>
      </c>
      <c r="X57" s="56">
        <f t="shared" si="3"/>
        <v>0.999</v>
      </c>
      <c r="AA57" s="14" t="str">
        <f t="shared" si="2"/>
        <v>Agriculture, forestry &amp; fishing</v>
      </c>
      <c r="AB57" s="14" t="s">
        <v>16</v>
      </c>
      <c r="AC57" s="55">
        <v>0.42799999999999999</v>
      </c>
      <c r="AD57" s="55">
        <v>8.1000000000000003E-2</v>
      </c>
      <c r="AE57" s="55">
        <v>1E-3</v>
      </c>
      <c r="AF57" s="55">
        <v>0.01</v>
      </c>
      <c r="AG57" s="55">
        <v>0.36</v>
      </c>
      <c r="AH57" s="55">
        <v>8.5999999999999993E-2</v>
      </c>
      <c r="AI57" s="55">
        <v>1E-3</v>
      </c>
      <c r="AJ57" s="55">
        <v>3.0000000000000001E-3</v>
      </c>
      <c r="AK57" s="55">
        <v>2.1999999999999999E-2</v>
      </c>
      <c r="AL57" s="55">
        <v>8.9999999999999993E-3</v>
      </c>
      <c r="AM57" s="56">
        <f t="shared" si="4"/>
        <v>1.0009999999999999</v>
      </c>
    </row>
    <row r="58" spans="7:39" s="58" customFormat="1" x14ac:dyDescent="0.3">
      <c r="G58" s="15">
        <v>47</v>
      </c>
      <c r="H58" s="1"/>
      <c r="I58" s="1"/>
      <c r="J58" s="1"/>
      <c r="K58" s="1"/>
      <c r="L58" s="14" t="str">
        <f>Parameters1!$L$14</f>
        <v>Agriculture, forestry &amp; fishing</v>
      </c>
      <c r="M58" s="14" t="s">
        <v>17</v>
      </c>
      <c r="N58" s="16">
        <v>179649</v>
      </c>
      <c r="O58" s="16">
        <v>46486</v>
      </c>
      <c r="P58" s="16">
        <v>1403</v>
      </c>
      <c r="Q58" s="16">
        <v>25942</v>
      </c>
      <c r="R58" s="16">
        <v>117211</v>
      </c>
      <c r="S58" s="16">
        <v>34828</v>
      </c>
      <c r="T58" s="16">
        <v>1191</v>
      </c>
      <c r="U58" s="16">
        <v>16618</v>
      </c>
      <c r="V58" s="16">
        <v>18474</v>
      </c>
      <c r="W58" s="16">
        <v>6449</v>
      </c>
      <c r="X58" s="18">
        <f t="shared" si="3"/>
        <v>448251</v>
      </c>
      <c r="AA58" s="14" t="str">
        <f t="shared" si="2"/>
        <v>Agriculture, forestry &amp; fishing</v>
      </c>
      <c r="AB58" s="14" t="s">
        <v>17</v>
      </c>
      <c r="AC58" s="16">
        <v>1762</v>
      </c>
      <c r="AD58" s="16">
        <v>467</v>
      </c>
      <c r="AE58" s="16">
        <v>31</v>
      </c>
      <c r="AF58" s="16">
        <v>458</v>
      </c>
      <c r="AG58" s="16">
        <v>1222</v>
      </c>
      <c r="AH58" s="16">
        <v>315</v>
      </c>
      <c r="AI58" s="16">
        <v>21</v>
      </c>
      <c r="AJ58" s="16">
        <v>284</v>
      </c>
      <c r="AK58" s="16">
        <v>83</v>
      </c>
      <c r="AL58" s="16">
        <v>24</v>
      </c>
      <c r="AM58" s="18">
        <f t="shared" si="4"/>
        <v>4667</v>
      </c>
    </row>
    <row r="59" spans="7:39" s="58" customFormat="1" x14ac:dyDescent="0.3">
      <c r="G59" s="15">
        <v>48</v>
      </c>
      <c r="H59" s="1"/>
      <c r="I59" s="1"/>
      <c r="J59" s="1"/>
      <c r="K59" s="1"/>
      <c r="L59" s="14" t="str">
        <f>Parameters1!$L$14</f>
        <v>Agriculture, forestry &amp; fishing</v>
      </c>
      <c r="M59" s="14" t="s">
        <v>17</v>
      </c>
      <c r="N59" s="55">
        <v>0.40100000000000002</v>
      </c>
      <c r="O59" s="55">
        <v>0.104</v>
      </c>
      <c r="P59" s="55">
        <v>3.0000000000000001E-3</v>
      </c>
      <c r="Q59" s="55">
        <v>5.8000000000000003E-2</v>
      </c>
      <c r="R59" s="55">
        <v>0.26100000000000001</v>
      </c>
      <c r="S59" s="55">
        <v>7.8E-2</v>
      </c>
      <c r="T59" s="55">
        <v>3.0000000000000001E-3</v>
      </c>
      <c r="U59" s="55">
        <v>3.6999999999999998E-2</v>
      </c>
      <c r="V59" s="55">
        <v>4.1000000000000002E-2</v>
      </c>
      <c r="W59" s="55">
        <v>1.4E-2</v>
      </c>
      <c r="X59" s="56">
        <f t="shared" si="3"/>
        <v>1</v>
      </c>
      <c r="Y59" s="59"/>
      <c r="AA59" s="14" t="str">
        <f t="shared" si="2"/>
        <v>Agriculture, forestry &amp; fishing</v>
      </c>
      <c r="AB59" s="14" t="s">
        <v>17</v>
      </c>
      <c r="AC59" s="55">
        <v>0.378</v>
      </c>
      <c r="AD59" s="55">
        <v>0.1</v>
      </c>
      <c r="AE59" s="55">
        <v>7.0000000000000001E-3</v>
      </c>
      <c r="AF59" s="55">
        <v>9.8000000000000004E-2</v>
      </c>
      <c r="AG59" s="55">
        <v>0.26200000000000001</v>
      </c>
      <c r="AH59" s="55">
        <v>6.7000000000000004E-2</v>
      </c>
      <c r="AI59" s="55">
        <v>4.0000000000000001E-3</v>
      </c>
      <c r="AJ59" s="55">
        <v>6.0999999999999999E-2</v>
      </c>
      <c r="AK59" s="55">
        <v>1.7999999999999999E-2</v>
      </c>
      <c r="AL59" s="55">
        <v>5.0000000000000001E-3</v>
      </c>
      <c r="AM59" s="56">
        <f t="shared" si="4"/>
        <v>0.99999999999999989</v>
      </c>
    </row>
    <row r="60" spans="7:39" s="58" customFormat="1" x14ac:dyDescent="0.3">
      <c r="G60" s="15">
        <v>49</v>
      </c>
      <c r="H60" s="1"/>
      <c r="I60" s="1"/>
      <c r="J60" s="1"/>
      <c r="K60" s="1"/>
      <c r="L60" s="14" t="str">
        <f>Parameters1!$L$14</f>
        <v>Agriculture, forestry &amp; fishing</v>
      </c>
      <c r="M60" s="14" t="s">
        <v>18</v>
      </c>
      <c r="N60" s="16">
        <v>65274</v>
      </c>
      <c r="O60" s="16">
        <v>13844</v>
      </c>
      <c r="P60" s="16">
        <v>34</v>
      </c>
      <c r="Q60" s="16">
        <v>616</v>
      </c>
      <c r="R60" s="16">
        <v>68253</v>
      </c>
      <c r="S60" s="16">
        <v>17483</v>
      </c>
      <c r="T60" s="16">
        <v>21</v>
      </c>
      <c r="U60" s="16">
        <v>368</v>
      </c>
      <c r="V60" s="16">
        <v>11071</v>
      </c>
      <c r="W60" s="16">
        <v>7374</v>
      </c>
      <c r="X60" s="18">
        <f>SUM(N60:W60)</f>
        <v>184338</v>
      </c>
      <c r="AA60" s="14" t="str">
        <f t="shared" si="2"/>
        <v>Agriculture, forestry &amp; fishing</v>
      </c>
      <c r="AB60" s="14" t="s">
        <v>18</v>
      </c>
      <c r="AC60" s="16">
        <v>185</v>
      </c>
      <c r="AD60" s="16">
        <v>49</v>
      </c>
      <c r="AE60" s="16">
        <v>0</v>
      </c>
      <c r="AF60" s="16">
        <v>7</v>
      </c>
      <c r="AG60" s="16">
        <v>246</v>
      </c>
      <c r="AH60" s="16">
        <v>90</v>
      </c>
      <c r="AI60" s="16">
        <v>1</v>
      </c>
      <c r="AJ60" s="16">
        <v>2</v>
      </c>
      <c r="AK60" s="16">
        <v>8</v>
      </c>
      <c r="AL60" s="16">
        <v>3</v>
      </c>
      <c r="AM60" s="18">
        <f>SUM(AC60:AL60)</f>
        <v>591</v>
      </c>
    </row>
    <row r="61" spans="7:39" s="58" customFormat="1" x14ac:dyDescent="0.3">
      <c r="G61" s="15">
        <v>50</v>
      </c>
      <c r="H61" s="1"/>
      <c r="I61" s="1"/>
      <c r="J61" s="1"/>
      <c r="K61" s="1"/>
      <c r="L61" s="14" t="str">
        <f>Parameters1!$L$14</f>
        <v>Agriculture, forestry &amp; fishing</v>
      </c>
      <c r="M61" s="14" t="s">
        <v>18</v>
      </c>
      <c r="N61" s="55">
        <v>0.35399999999999998</v>
      </c>
      <c r="O61" s="55">
        <v>7.4999999999999997E-2</v>
      </c>
      <c r="P61" s="55">
        <v>0</v>
      </c>
      <c r="Q61" s="55">
        <v>3.0000000000000001E-3</v>
      </c>
      <c r="R61" s="55">
        <v>0.37</v>
      </c>
      <c r="S61" s="55">
        <v>9.5000000000000001E-2</v>
      </c>
      <c r="T61" s="55">
        <v>0</v>
      </c>
      <c r="U61" s="55">
        <v>2E-3</v>
      </c>
      <c r="V61" s="55">
        <v>0.06</v>
      </c>
      <c r="W61" s="55">
        <v>0.04</v>
      </c>
      <c r="X61" s="56">
        <f t="shared" si="3"/>
        <v>0.99900000000000011</v>
      </c>
      <c r="AA61" s="14" t="str">
        <f t="shared" si="2"/>
        <v>Agriculture, forestry &amp; fishing</v>
      </c>
      <c r="AB61" s="14" t="s">
        <v>18</v>
      </c>
      <c r="AC61" s="55">
        <v>0.313</v>
      </c>
      <c r="AD61" s="55">
        <v>8.3000000000000004E-2</v>
      </c>
      <c r="AE61" s="55">
        <v>0</v>
      </c>
      <c r="AF61" s="55">
        <v>1.2E-2</v>
      </c>
      <c r="AG61" s="55">
        <v>0.41599999999999998</v>
      </c>
      <c r="AH61" s="55">
        <v>0.152</v>
      </c>
      <c r="AI61" s="55">
        <v>2E-3</v>
      </c>
      <c r="AJ61" s="55">
        <v>3.0000000000000001E-3</v>
      </c>
      <c r="AK61" s="55">
        <v>1.4E-2</v>
      </c>
      <c r="AL61" s="55">
        <v>5.0000000000000001E-3</v>
      </c>
      <c r="AM61" s="56">
        <f>SUM(AC61:AL61)</f>
        <v>1</v>
      </c>
    </row>
    <row r="62" spans="7:39" s="58" customFormat="1" x14ac:dyDescent="0.3">
      <c r="G62" s="15">
        <v>51</v>
      </c>
      <c r="H62" s="1"/>
      <c r="I62" s="1"/>
      <c r="J62" s="1"/>
      <c r="K62" s="1"/>
      <c r="L62" s="14" t="str">
        <f>Parameters1!$L$14</f>
        <v>Agriculture, forestry &amp; fishing</v>
      </c>
      <c r="M62" s="14" t="s">
        <v>19</v>
      </c>
      <c r="N62" s="16">
        <v>244923</v>
      </c>
      <c r="O62" s="16">
        <v>60330</v>
      </c>
      <c r="P62" s="16">
        <v>1437</v>
      </c>
      <c r="Q62" s="16">
        <v>26558</v>
      </c>
      <c r="R62" s="16">
        <v>185464</v>
      </c>
      <c r="S62" s="16">
        <v>52311</v>
      </c>
      <c r="T62" s="16">
        <v>1212</v>
      </c>
      <c r="U62" s="16">
        <v>16986</v>
      </c>
      <c r="V62" s="16">
        <v>29545</v>
      </c>
      <c r="W62" s="16">
        <v>13823</v>
      </c>
      <c r="X62" s="18">
        <f>SUM(N62:W62)</f>
        <v>632589</v>
      </c>
      <c r="AA62" s="14" t="str">
        <f t="shared" si="2"/>
        <v>Agriculture, forestry &amp; fishing</v>
      </c>
      <c r="AB62" s="14" t="s">
        <v>19</v>
      </c>
      <c r="AC62" s="60">
        <v>1947</v>
      </c>
      <c r="AD62" s="60">
        <v>516</v>
      </c>
      <c r="AE62" s="60">
        <v>31</v>
      </c>
      <c r="AF62" s="60">
        <v>465</v>
      </c>
      <c r="AG62" s="60">
        <v>1468</v>
      </c>
      <c r="AH62" s="60">
        <v>405</v>
      </c>
      <c r="AI62" s="60">
        <v>22</v>
      </c>
      <c r="AJ62" s="60">
        <v>286</v>
      </c>
      <c r="AK62" s="60">
        <v>91</v>
      </c>
      <c r="AL62" s="60">
        <v>27</v>
      </c>
      <c r="AM62" s="57">
        <f>SUM(AC62:AL62)</f>
        <v>5258</v>
      </c>
    </row>
    <row r="63" spans="7:39" x14ac:dyDescent="0.3">
      <c r="G63" s="15">
        <v>52</v>
      </c>
      <c r="L63" s="14" t="str">
        <f>Parameters1!$L$15</f>
        <v>Arts, entertainment and recreation</v>
      </c>
      <c r="M63" s="14" t="s">
        <v>11</v>
      </c>
      <c r="N63" s="16">
        <v>179</v>
      </c>
      <c r="O63" s="16">
        <v>41</v>
      </c>
      <c r="P63" s="16">
        <v>39</v>
      </c>
      <c r="Q63" s="16">
        <v>350</v>
      </c>
      <c r="R63" s="16">
        <v>116</v>
      </c>
      <c r="S63" s="16">
        <v>23</v>
      </c>
      <c r="T63" s="16">
        <v>34</v>
      </c>
      <c r="U63" s="16">
        <v>135</v>
      </c>
      <c r="V63" s="16">
        <v>23</v>
      </c>
      <c r="W63" s="16">
        <v>10</v>
      </c>
      <c r="X63" s="18">
        <f t="shared" si="3"/>
        <v>950</v>
      </c>
      <c r="AA63" s="14" t="str">
        <f t="shared" si="2"/>
        <v>Arts, entertainment and recreation</v>
      </c>
      <c r="AB63" s="14" t="s">
        <v>11</v>
      </c>
      <c r="AC63" s="16">
        <v>4</v>
      </c>
      <c r="AD63" s="16">
        <v>1</v>
      </c>
      <c r="AE63" s="16">
        <v>2</v>
      </c>
      <c r="AF63" s="16">
        <v>12</v>
      </c>
      <c r="AG63" s="16">
        <v>0</v>
      </c>
      <c r="AH63" s="16">
        <v>3</v>
      </c>
      <c r="AI63" s="16">
        <v>1</v>
      </c>
      <c r="AJ63" s="16">
        <v>3</v>
      </c>
      <c r="AK63" s="16">
        <v>0</v>
      </c>
      <c r="AL63" s="16">
        <v>0</v>
      </c>
      <c r="AM63" s="18">
        <f t="shared" si="4"/>
        <v>26</v>
      </c>
    </row>
    <row r="64" spans="7:39" x14ac:dyDescent="0.3">
      <c r="G64" s="15">
        <v>53</v>
      </c>
      <c r="L64" s="14" t="str">
        <f>Parameters1!$L$15</f>
        <v>Arts, entertainment and recreation</v>
      </c>
      <c r="M64" s="14" t="s">
        <v>11</v>
      </c>
      <c r="N64" s="17">
        <v>0.188</v>
      </c>
      <c r="O64" s="17">
        <v>4.2999999999999997E-2</v>
      </c>
      <c r="P64" s="17">
        <v>4.1000000000000002E-2</v>
      </c>
      <c r="Q64" s="17">
        <v>0.37</v>
      </c>
      <c r="R64" s="17">
        <v>0.122</v>
      </c>
      <c r="S64" s="17">
        <v>2.4E-2</v>
      </c>
      <c r="T64" s="17">
        <v>3.5999999999999997E-2</v>
      </c>
      <c r="U64" s="17">
        <v>0.14199999999999999</v>
      </c>
      <c r="V64" s="17">
        <v>2.4E-2</v>
      </c>
      <c r="W64" s="17">
        <v>1.0999999999999999E-2</v>
      </c>
      <c r="X64" s="19">
        <f t="shared" si="3"/>
        <v>1.0009999999999999</v>
      </c>
      <c r="AA64" s="14" t="str">
        <f t="shared" si="2"/>
        <v>Arts, entertainment and recreation</v>
      </c>
      <c r="AB64" s="14" t="s">
        <v>11</v>
      </c>
      <c r="AC64" s="17">
        <v>0.154</v>
      </c>
      <c r="AD64" s="17">
        <v>3.7999999999999999E-2</v>
      </c>
      <c r="AE64" s="17">
        <v>7.6999999999999999E-2</v>
      </c>
      <c r="AF64" s="17">
        <v>0.46</v>
      </c>
      <c r="AG64" s="17">
        <v>0</v>
      </c>
      <c r="AH64" s="17">
        <v>0.115</v>
      </c>
      <c r="AI64" s="17">
        <v>3.7999999999999999E-2</v>
      </c>
      <c r="AJ64" s="17">
        <v>0.115</v>
      </c>
      <c r="AK64" s="17">
        <v>0</v>
      </c>
      <c r="AL64" s="17">
        <v>0</v>
      </c>
      <c r="AM64" s="19">
        <f t="shared" si="4"/>
        <v>0.99700000000000011</v>
      </c>
    </row>
    <row r="65" spans="7:39" x14ac:dyDescent="0.3">
      <c r="G65" s="15">
        <v>54</v>
      </c>
      <c r="L65" s="14" t="str">
        <f>Parameters1!$L$15</f>
        <v>Arts, entertainment and recreation</v>
      </c>
      <c r="M65" s="14" t="s">
        <v>12</v>
      </c>
      <c r="N65" s="16">
        <v>655</v>
      </c>
      <c r="O65" s="16">
        <v>117</v>
      </c>
      <c r="P65" s="16">
        <v>114</v>
      </c>
      <c r="Q65" s="16">
        <v>599</v>
      </c>
      <c r="R65" s="16">
        <v>491</v>
      </c>
      <c r="S65" s="16">
        <v>110</v>
      </c>
      <c r="T65" s="16">
        <v>114</v>
      </c>
      <c r="U65" s="16">
        <v>427</v>
      </c>
      <c r="V65" s="16">
        <v>34</v>
      </c>
      <c r="W65" s="16">
        <v>19</v>
      </c>
      <c r="X65" s="18">
        <f t="shared" si="3"/>
        <v>2680</v>
      </c>
      <c r="AA65" s="14" t="str">
        <f t="shared" si="2"/>
        <v>Arts, entertainment and recreation</v>
      </c>
      <c r="AB65" s="14" t="s">
        <v>12</v>
      </c>
      <c r="AC65" s="16">
        <v>13</v>
      </c>
      <c r="AD65" s="16">
        <v>3</v>
      </c>
      <c r="AE65" s="16">
        <v>0</v>
      </c>
      <c r="AF65" s="16">
        <v>13</v>
      </c>
      <c r="AG65" s="16">
        <v>2</v>
      </c>
      <c r="AH65" s="16">
        <v>2</v>
      </c>
      <c r="AI65" s="16">
        <v>1</v>
      </c>
      <c r="AJ65" s="16">
        <v>8</v>
      </c>
      <c r="AK65" s="16">
        <v>0</v>
      </c>
      <c r="AL65" s="16">
        <v>0</v>
      </c>
      <c r="AM65" s="18">
        <f t="shared" si="4"/>
        <v>42</v>
      </c>
    </row>
    <row r="66" spans="7:39" x14ac:dyDescent="0.3">
      <c r="G66" s="15">
        <v>55</v>
      </c>
      <c r="L66" s="14" t="str">
        <f>Parameters1!$L$15</f>
        <v>Arts, entertainment and recreation</v>
      </c>
      <c r="M66" s="14" t="s">
        <v>12</v>
      </c>
      <c r="N66" s="17">
        <v>0.24399999999999999</v>
      </c>
      <c r="O66" s="17">
        <v>4.3999999999999997E-2</v>
      </c>
      <c r="P66" s="17">
        <v>4.2999999999999997E-2</v>
      </c>
      <c r="Q66" s="17">
        <v>0.22</v>
      </c>
      <c r="R66" s="17">
        <v>0.183</v>
      </c>
      <c r="S66" s="17">
        <v>4.1000000000000002E-2</v>
      </c>
      <c r="T66" s="17">
        <v>4.2999999999999997E-2</v>
      </c>
      <c r="U66" s="17">
        <v>0.159</v>
      </c>
      <c r="V66" s="17">
        <v>1.2999999999999999E-2</v>
      </c>
      <c r="W66" s="17">
        <v>7.0000000000000001E-3</v>
      </c>
      <c r="X66" s="19">
        <f t="shared" si="3"/>
        <v>0.99700000000000011</v>
      </c>
      <c r="AA66" s="14" t="str">
        <f t="shared" si="2"/>
        <v>Arts, entertainment and recreation</v>
      </c>
      <c r="AB66" s="14" t="s">
        <v>12</v>
      </c>
      <c r="AC66" s="17">
        <v>0.31</v>
      </c>
      <c r="AD66" s="17">
        <v>7.0999999999999994E-2</v>
      </c>
      <c r="AE66" s="17">
        <v>0</v>
      </c>
      <c r="AF66" s="17">
        <v>0.31</v>
      </c>
      <c r="AG66" s="17">
        <v>4.8000000000000001E-2</v>
      </c>
      <c r="AH66" s="17">
        <v>4.8000000000000001E-2</v>
      </c>
      <c r="AI66" s="17">
        <v>2.4E-2</v>
      </c>
      <c r="AJ66" s="17">
        <v>0.19</v>
      </c>
      <c r="AK66" s="17">
        <v>0</v>
      </c>
      <c r="AL66" s="17">
        <v>0</v>
      </c>
      <c r="AM66" s="19">
        <f t="shared" si="4"/>
        <v>1.0010000000000001</v>
      </c>
    </row>
    <row r="67" spans="7:39" x14ac:dyDescent="0.3">
      <c r="G67" s="15">
        <v>56</v>
      </c>
      <c r="L67" s="14" t="str">
        <f>Parameters1!$L$15</f>
        <v>Arts, entertainment and recreation</v>
      </c>
      <c r="M67" s="14" t="s">
        <v>13</v>
      </c>
      <c r="N67" s="16">
        <v>13623</v>
      </c>
      <c r="O67" s="16">
        <v>566</v>
      </c>
      <c r="P67" s="16">
        <v>1120</v>
      </c>
      <c r="Q67" s="16">
        <v>1396</v>
      </c>
      <c r="R67" s="16">
        <v>15526</v>
      </c>
      <c r="S67" s="16">
        <v>564</v>
      </c>
      <c r="T67" s="16">
        <v>1609</v>
      </c>
      <c r="U67" s="16">
        <v>1415</v>
      </c>
      <c r="V67" s="16">
        <v>126</v>
      </c>
      <c r="W67" s="16">
        <v>34</v>
      </c>
      <c r="X67" s="18">
        <f t="shared" si="3"/>
        <v>35979</v>
      </c>
      <c r="AA67" s="14" t="str">
        <f t="shared" si="2"/>
        <v>Arts, entertainment and recreation</v>
      </c>
      <c r="AB67" s="14" t="s">
        <v>13</v>
      </c>
      <c r="AC67" s="16">
        <v>46</v>
      </c>
      <c r="AD67" s="16">
        <v>7</v>
      </c>
      <c r="AE67" s="16">
        <v>4</v>
      </c>
      <c r="AF67" s="16">
        <v>19</v>
      </c>
      <c r="AG67" s="16">
        <v>35</v>
      </c>
      <c r="AH67" s="16">
        <v>7</v>
      </c>
      <c r="AI67" s="16">
        <v>5</v>
      </c>
      <c r="AJ67" s="16">
        <v>12</v>
      </c>
      <c r="AK67" s="16">
        <v>1</v>
      </c>
      <c r="AL67" s="16">
        <v>0</v>
      </c>
      <c r="AM67" s="18">
        <f t="shared" si="4"/>
        <v>136</v>
      </c>
    </row>
    <row r="68" spans="7:39" x14ac:dyDescent="0.3">
      <c r="G68" s="15">
        <v>57</v>
      </c>
      <c r="L68" s="14" t="str">
        <f>Parameters1!$L$15</f>
        <v>Arts, entertainment and recreation</v>
      </c>
      <c r="M68" s="14" t="s">
        <v>13</v>
      </c>
      <c r="N68" s="17">
        <v>0.379</v>
      </c>
      <c r="O68" s="17">
        <v>1.6E-2</v>
      </c>
      <c r="P68" s="17">
        <v>3.1E-2</v>
      </c>
      <c r="Q68" s="17">
        <v>0.04</v>
      </c>
      <c r="R68" s="17">
        <v>0.432</v>
      </c>
      <c r="S68" s="17">
        <v>1.6E-2</v>
      </c>
      <c r="T68" s="17">
        <v>4.4999999999999998E-2</v>
      </c>
      <c r="U68" s="17">
        <v>3.9E-2</v>
      </c>
      <c r="V68" s="17">
        <v>4.0000000000000001E-3</v>
      </c>
      <c r="W68" s="17">
        <v>1E-3</v>
      </c>
      <c r="X68" s="19">
        <f t="shared" si="3"/>
        <v>1.0029999999999999</v>
      </c>
      <c r="AA68" s="14" t="str">
        <f t="shared" si="2"/>
        <v>Arts, entertainment and recreation</v>
      </c>
      <c r="AB68" s="14" t="s">
        <v>13</v>
      </c>
      <c r="AC68" s="17">
        <v>0.33800000000000002</v>
      </c>
      <c r="AD68" s="17">
        <v>5.0999999999999997E-2</v>
      </c>
      <c r="AE68" s="17">
        <v>2.9000000000000001E-2</v>
      </c>
      <c r="AF68" s="17">
        <v>0.14000000000000001</v>
      </c>
      <c r="AG68" s="17">
        <v>0.25700000000000001</v>
      </c>
      <c r="AH68" s="17">
        <v>5.0999999999999997E-2</v>
      </c>
      <c r="AI68" s="17">
        <v>3.6999999999999998E-2</v>
      </c>
      <c r="AJ68" s="17">
        <v>8.7999999999999995E-2</v>
      </c>
      <c r="AK68" s="17">
        <v>7.0000000000000001E-3</v>
      </c>
      <c r="AL68" s="17">
        <v>0</v>
      </c>
      <c r="AM68" s="19">
        <f t="shared" si="4"/>
        <v>0.99800000000000011</v>
      </c>
    </row>
    <row r="69" spans="7:39" x14ac:dyDescent="0.3">
      <c r="G69" s="15">
        <v>58</v>
      </c>
      <c r="L69" s="14" t="str">
        <f>Parameters1!$L$15</f>
        <v>Arts, entertainment and recreation</v>
      </c>
      <c r="M69" s="14" t="s">
        <v>14</v>
      </c>
      <c r="N69" s="16">
        <v>37022</v>
      </c>
      <c r="O69" s="16">
        <v>1156</v>
      </c>
      <c r="P69" s="16">
        <v>1277</v>
      </c>
      <c r="Q69" s="16">
        <v>1470</v>
      </c>
      <c r="R69" s="16">
        <v>82477</v>
      </c>
      <c r="S69" s="16">
        <v>1490</v>
      </c>
      <c r="T69" s="16">
        <v>4753</v>
      </c>
      <c r="U69" s="16">
        <v>3117</v>
      </c>
      <c r="V69" s="16">
        <v>268</v>
      </c>
      <c r="W69" s="16">
        <v>183</v>
      </c>
      <c r="X69" s="18">
        <f t="shared" si="3"/>
        <v>133213</v>
      </c>
      <c r="AA69" s="14" t="str">
        <f t="shared" si="2"/>
        <v>Arts, entertainment and recreation</v>
      </c>
      <c r="AB69" s="14" t="s">
        <v>14</v>
      </c>
      <c r="AC69" s="16">
        <v>96</v>
      </c>
      <c r="AD69" s="16">
        <v>19</v>
      </c>
      <c r="AE69" s="16">
        <v>8</v>
      </c>
      <c r="AF69" s="16">
        <v>20</v>
      </c>
      <c r="AG69" s="16">
        <v>107</v>
      </c>
      <c r="AH69" s="16">
        <v>11</v>
      </c>
      <c r="AI69" s="16">
        <v>8</v>
      </c>
      <c r="AJ69" s="16">
        <v>25</v>
      </c>
      <c r="AK69" s="16">
        <v>0</v>
      </c>
      <c r="AL69" s="16">
        <v>0</v>
      </c>
      <c r="AM69" s="18">
        <f t="shared" si="4"/>
        <v>294</v>
      </c>
    </row>
    <row r="70" spans="7:39" x14ac:dyDescent="0.3">
      <c r="G70" s="15">
        <v>59</v>
      </c>
      <c r="L70" s="14" t="str">
        <f>Parameters1!$L$15</f>
        <v>Arts, entertainment and recreation</v>
      </c>
      <c r="M70" s="14" t="s">
        <v>14</v>
      </c>
      <c r="N70" s="17">
        <v>0.27800000000000002</v>
      </c>
      <c r="O70" s="17">
        <v>8.9999999999999993E-3</v>
      </c>
      <c r="P70" s="17">
        <v>0.01</v>
      </c>
      <c r="Q70" s="17">
        <v>0.01</v>
      </c>
      <c r="R70" s="17">
        <v>0.61899999999999999</v>
      </c>
      <c r="S70" s="17">
        <v>1.0999999999999999E-2</v>
      </c>
      <c r="T70" s="17">
        <v>3.5999999999999997E-2</v>
      </c>
      <c r="U70" s="17">
        <v>2.3E-2</v>
      </c>
      <c r="V70" s="17">
        <v>2E-3</v>
      </c>
      <c r="W70" s="17">
        <v>1E-3</v>
      </c>
      <c r="X70" s="19">
        <f t="shared" si="3"/>
        <v>0.99900000000000011</v>
      </c>
      <c r="AA70" s="14" t="str">
        <f t="shared" si="2"/>
        <v>Arts, entertainment and recreation</v>
      </c>
      <c r="AB70" s="14" t="s">
        <v>14</v>
      </c>
      <c r="AC70" s="17">
        <v>0.32700000000000001</v>
      </c>
      <c r="AD70" s="17">
        <v>6.5000000000000002E-2</v>
      </c>
      <c r="AE70" s="17">
        <v>2.7E-2</v>
      </c>
      <c r="AF70" s="17">
        <v>7.0000000000000007E-2</v>
      </c>
      <c r="AG70" s="17">
        <v>0.36399999999999999</v>
      </c>
      <c r="AH70" s="17">
        <v>3.6999999999999998E-2</v>
      </c>
      <c r="AI70" s="17">
        <v>2.7E-2</v>
      </c>
      <c r="AJ70" s="17">
        <v>8.5000000000000006E-2</v>
      </c>
      <c r="AK70" s="17">
        <v>0</v>
      </c>
      <c r="AL70" s="17">
        <v>0</v>
      </c>
      <c r="AM70" s="19">
        <f t="shared" si="4"/>
        <v>1.002</v>
      </c>
    </row>
    <row r="71" spans="7:39" x14ac:dyDescent="0.3">
      <c r="G71" s="15">
        <v>60</v>
      </c>
      <c r="L71" s="14" t="str">
        <f>Parameters1!$L$15</f>
        <v>Arts, entertainment and recreation</v>
      </c>
      <c r="M71" s="14" t="s">
        <v>15</v>
      </c>
      <c r="N71" s="16">
        <v>21467</v>
      </c>
      <c r="O71" s="16">
        <v>1441</v>
      </c>
      <c r="P71" s="16">
        <v>439</v>
      </c>
      <c r="Q71" s="16">
        <v>608</v>
      </c>
      <c r="R71" s="16">
        <v>23885</v>
      </c>
      <c r="S71" s="16">
        <v>1753</v>
      </c>
      <c r="T71" s="16">
        <v>574</v>
      </c>
      <c r="U71" s="16">
        <v>721</v>
      </c>
      <c r="V71" s="16">
        <v>301</v>
      </c>
      <c r="W71" s="16">
        <v>244</v>
      </c>
      <c r="X71" s="18">
        <f t="shared" si="3"/>
        <v>51433</v>
      </c>
      <c r="AA71" s="14" t="str">
        <f t="shared" si="2"/>
        <v>Arts, entertainment and recreation</v>
      </c>
      <c r="AB71" s="14" t="s">
        <v>15</v>
      </c>
      <c r="AC71" s="16">
        <v>122</v>
      </c>
      <c r="AD71" s="16">
        <v>20</v>
      </c>
      <c r="AE71" s="16">
        <v>8</v>
      </c>
      <c r="AF71" s="16">
        <v>16</v>
      </c>
      <c r="AG71" s="16">
        <v>177</v>
      </c>
      <c r="AH71" s="16">
        <v>17</v>
      </c>
      <c r="AI71" s="16">
        <v>6</v>
      </c>
      <c r="AJ71" s="16">
        <v>15</v>
      </c>
      <c r="AK71" s="16">
        <v>0</v>
      </c>
      <c r="AL71" s="16">
        <v>1</v>
      </c>
      <c r="AM71" s="18">
        <f>SUM(AC71:AL71)</f>
        <v>382</v>
      </c>
    </row>
    <row r="72" spans="7:39" x14ac:dyDescent="0.3">
      <c r="G72" s="15">
        <v>61</v>
      </c>
      <c r="L72" s="14" t="str">
        <f>Parameters1!$L$15</f>
        <v>Arts, entertainment and recreation</v>
      </c>
      <c r="M72" s="14" t="s">
        <v>15</v>
      </c>
      <c r="N72" s="17">
        <v>0.41699999999999998</v>
      </c>
      <c r="O72" s="17">
        <v>2.8000000000000001E-2</v>
      </c>
      <c r="P72" s="17">
        <v>8.9999999999999993E-3</v>
      </c>
      <c r="Q72" s="17">
        <v>0.01</v>
      </c>
      <c r="R72" s="17">
        <v>0.46400000000000002</v>
      </c>
      <c r="S72" s="17">
        <v>3.4000000000000002E-2</v>
      </c>
      <c r="T72" s="17">
        <v>1.0999999999999999E-2</v>
      </c>
      <c r="U72" s="17">
        <v>1.4E-2</v>
      </c>
      <c r="V72" s="17">
        <v>6.0000000000000001E-3</v>
      </c>
      <c r="W72" s="17">
        <v>5.0000000000000001E-3</v>
      </c>
      <c r="X72" s="19">
        <f t="shared" si="3"/>
        <v>0.99800000000000011</v>
      </c>
      <c r="AA72" s="14" t="str">
        <f t="shared" si="2"/>
        <v>Arts, entertainment and recreation</v>
      </c>
      <c r="AB72" s="14" t="s">
        <v>15</v>
      </c>
      <c r="AC72" s="17">
        <v>0.31900000000000001</v>
      </c>
      <c r="AD72" s="17">
        <v>5.1999999999999998E-2</v>
      </c>
      <c r="AE72" s="17">
        <v>2.1000000000000001E-2</v>
      </c>
      <c r="AF72" s="17">
        <v>0.04</v>
      </c>
      <c r="AG72" s="17">
        <v>0.46300000000000002</v>
      </c>
      <c r="AH72" s="17">
        <v>4.4999999999999998E-2</v>
      </c>
      <c r="AI72" s="17">
        <v>1.6E-2</v>
      </c>
      <c r="AJ72" s="17">
        <v>3.9E-2</v>
      </c>
      <c r="AK72" s="17">
        <v>0</v>
      </c>
      <c r="AL72" s="17">
        <v>3.0000000000000001E-3</v>
      </c>
      <c r="AM72" s="19">
        <f t="shared" si="4"/>
        <v>0.99800000000000011</v>
      </c>
    </row>
    <row r="73" spans="7:39" x14ac:dyDescent="0.3">
      <c r="G73" s="15">
        <v>62</v>
      </c>
      <c r="L73" s="14" t="str">
        <f>Parameters1!$L$15</f>
        <v>Arts, entertainment and recreation</v>
      </c>
      <c r="M73" s="14" t="s">
        <v>16</v>
      </c>
      <c r="N73" s="16">
        <v>4435</v>
      </c>
      <c r="O73" s="16">
        <v>415</v>
      </c>
      <c r="P73" s="16">
        <v>53</v>
      </c>
      <c r="Q73" s="16">
        <v>73</v>
      </c>
      <c r="R73" s="16">
        <v>5325</v>
      </c>
      <c r="S73" s="16">
        <v>305</v>
      </c>
      <c r="T73" s="16">
        <v>32</v>
      </c>
      <c r="U73" s="16">
        <v>34</v>
      </c>
      <c r="V73" s="16">
        <v>141</v>
      </c>
      <c r="W73" s="16">
        <v>85</v>
      </c>
      <c r="X73" s="18">
        <f t="shared" si="3"/>
        <v>10898</v>
      </c>
      <c r="AA73" s="14" t="str">
        <f t="shared" si="2"/>
        <v>Arts, entertainment and recreation</v>
      </c>
      <c r="AB73" s="14" t="s">
        <v>16</v>
      </c>
      <c r="AC73" s="16">
        <v>116</v>
      </c>
      <c r="AD73" s="16">
        <v>13</v>
      </c>
      <c r="AE73" s="16">
        <v>4</v>
      </c>
      <c r="AF73" s="16">
        <v>4</v>
      </c>
      <c r="AG73" s="16">
        <v>129</v>
      </c>
      <c r="AH73" s="16">
        <v>16</v>
      </c>
      <c r="AI73" s="16">
        <v>1</v>
      </c>
      <c r="AJ73" s="16">
        <v>1</v>
      </c>
      <c r="AK73" s="16">
        <v>1</v>
      </c>
      <c r="AL73" s="16">
        <v>0</v>
      </c>
      <c r="AM73" s="18">
        <f t="shared" si="4"/>
        <v>285</v>
      </c>
    </row>
    <row r="74" spans="7:39" x14ac:dyDescent="0.3">
      <c r="G74" s="15">
        <v>63</v>
      </c>
      <c r="L74" s="14" t="str">
        <f>Parameters1!$L$15</f>
        <v>Arts, entertainment and recreation</v>
      </c>
      <c r="M74" s="14" t="s">
        <v>16</v>
      </c>
      <c r="N74" s="17">
        <v>0.40699999999999997</v>
      </c>
      <c r="O74" s="17">
        <v>3.7999999999999999E-2</v>
      </c>
      <c r="P74" s="17">
        <v>5.0000000000000001E-3</v>
      </c>
      <c r="Q74" s="17">
        <v>0.01</v>
      </c>
      <c r="R74" s="17">
        <v>0.48899999999999999</v>
      </c>
      <c r="S74" s="17">
        <v>2.8000000000000001E-2</v>
      </c>
      <c r="T74" s="17">
        <v>3.0000000000000001E-3</v>
      </c>
      <c r="U74" s="17">
        <v>3.0000000000000001E-3</v>
      </c>
      <c r="V74" s="17">
        <v>1.2999999999999999E-2</v>
      </c>
      <c r="W74" s="17">
        <v>8.0000000000000002E-3</v>
      </c>
      <c r="X74" s="19">
        <f t="shared" si="3"/>
        <v>1.004</v>
      </c>
      <c r="AA74" s="14" t="str">
        <f t="shared" si="2"/>
        <v>Arts, entertainment and recreation</v>
      </c>
      <c r="AB74" s="14" t="s">
        <v>16</v>
      </c>
      <c r="AC74" s="17">
        <v>0.40699999999999997</v>
      </c>
      <c r="AD74" s="17">
        <v>4.5999999999999999E-2</v>
      </c>
      <c r="AE74" s="17">
        <v>1.4E-2</v>
      </c>
      <c r="AF74" s="17">
        <v>0.01</v>
      </c>
      <c r="AG74" s="17">
        <v>0.45300000000000001</v>
      </c>
      <c r="AH74" s="17">
        <v>5.6000000000000001E-2</v>
      </c>
      <c r="AI74" s="17">
        <v>4.0000000000000001E-3</v>
      </c>
      <c r="AJ74" s="17">
        <v>4.0000000000000001E-3</v>
      </c>
      <c r="AK74" s="17">
        <v>4.0000000000000001E-3</v>
      </c>
      <c r="AL74" s="17">
        <v>0</v>
      </c>
      <c r="AM74" s="19">
        <f t="shared" si="4"/>
        <v>0.998</v>
      </c>
    </row>
    <row r="75" spans="7:39" x14ac:dyDescent="0.3">
      <c r="G75" s="15">
        <v>64</v>
      </c>
      <c r="L75" s="14" t="str">
        <f>Parameters1!$L$15</f>
        <v>Arts, entertainment and recreation</v>
      </c>
      <c r="M75" s="14" t="s">
        <v>17</v>
      </c>
      <c r="N75" s="16">
        <v>77381</v>
      </c>
      <c r="O75" s="16">
        <v>3736</v>
      </c>
      <c r="P75" s="16">
        <v>3042</v>
      </c>
      <c r="Q75" s="16">
        <v>4496</v>
      </c>
      <c r="R75" s="16">
        <v>127820</v>
      </c>
      <c r="S75" s="16">
        <v>4245</v>
      </c>
      <c r="T75" s="16">
        <v>7116</v>
      </c>
      <c r="U75" s="16">
        <v>5849</v>
      </c>
      <c r="V75" s="16">
        <v>893</v>
      </c>
      <c r="W75" s="16">
        <v>575</v>
      </c>
      <c r="X75" s="18">
        <f t="shared" si="3"/>
        <v>235153</v>
      </c>
      <c r="AA75" s="14" t="str">
        <f t="shared" si="2"/>
        <v>Arts, entertainment and recreation</v>
      </c>
      <c r="AB75" s="14" t="s">
        <v>17</v>
      </c>
      <c r="AC75" s="16">
        <v>397</v>
      </c>
      <c r="AD75" s="16">
        <v>63</v>
      </c>
      <c r="AE75" s="16">
        <v>26</v>
      </c>
      <c r="AF75" s="16">
        <v>84</v>
      </c>
      <c r="AG75" s="16">
        <v>450</v>
      </c>
      <c r="AH75" s="16">
        <v>56</v>
      </c>
      <c r="AI75" s="16">
        <v>22</v>
      </c>
      <c r="AJ75" s="16">
        <v>64</v>
      </c>
      <c r="AK75" s="16">
        <v>2</v>
      </c>
      <c r="AL75" s="16">
        <v>1</v>
      </c>
      <c r="AM75" s="18">
        <f t="shared" si="4"/>
        <v>1165</v>
      </c>
    </row>
    <row r="76" spans="7:39" x14ac:dyDescent="0.3">
      <c r="G76" s="15">
        <v>65</v>
      </c>
      <c r="L76" s="14" t="str">
        <f>Parameters1!$L$15</f>
        <v>Arts, entertainment and recreation</v>
      </c>
      <c r="M76" s="14" t="s">
        <v>17</v>
      </c>
      <c r="N76" s="17">
        <v>0.32900000000000001</v>
      </c>
      <c r="O76" s="17">
        <v>1.6E-2</v>
      </c>
      <c r="P76" s="17">
        <v>1.2999999999999999E-2</v>
      </c>
      <c r="Q76" s="17">
        <v>1.9E-2</v>
      </c>
      <c r="R76" s="17">
        <v>0.54400000000000004</v>
      </c>
      <c r="S76" s="17">
        <v>1.7999999999999999E-2</v>
      </c>
      <c r="T76" s="17">
        <v>0.03</v>
      </c>
      <c r="U76" s="17">
        <v>2.5000000000000001E-2</v>
      </c>
      <c r="V76" s="17">
        <v>4.0000000000000001E-3</v>
      </c>
      <c r="W76" s="17">
        <v>2E-3</v>
      </c>
      <c r="X76" s="19">
        <f t="shared" ref="X76:X107" si="5">SUM(N76:W76)</f>
        <v>1</v>
      </c>
      <c r="AA76" s="14" t="str">
        <f t="shared" si="2"/>
        <v>Arts, entertainment and recreation</v>
      </c>
      <c r="AB76" s="14" t="s">
        <v>17</v>
      </c>
      <c r="AC76" s="17">
        <v>0.34100000000000003</v>
      </c>
      <c r="AD76" s="17">
        <v>5.3999999999999999E-2</v>
      </c>
      <c r="AE76" s="17">
        <v>2.1999999999999999E-2</v>
      </c>
      <c r="AF76" s="17">
        <v>7.1999999999999995E-2</v>
      </c>
      <c r="AG76" s="17">
        <v>0.38600000000000001</v>
      </c>
      <c r="AH76" s="17">
        <v>4.8000000000000001E-2</v>
      </c>
      <c r="AI76" s="17">
        <v>1.9E-2</v>
      </c>
      <c r="AJ76" s="17">
        <v>5.5E-2</v>
      </c>
      <c r="AK76" s="17">
        <v>2E-3</v>
      </c>
      <c r="AL76" s="17">
        <v>1E-3</v>
      </c>
      <c r="AM76" s="19">
        <f t="shared" ref="AM76:AM107" si="6">SUM(AC76:AL76)</f>
        <v>1</v>
      </c>
    </row>
    <row r="77" spans="7:39" x14ac:dyDescent="0.3">
      <c r="G77" s="15">
        <v>66</v>
      </c>
      <c r="L77" s="14" t="str">
        <f>Parameters1!$L$15</f>
        <v>Arts, entertainment and recreation</v>
      </c>
      <c r="M77" s="14" t="s">
        <v>18</v>
      </c>
      <c r="N77" s="16">
        <v>8248</v>
      </c>
      <c r="O77" s="16">
        <v>471</v>
      </c>
      <c r="P77" s="16">
        <v>87</v>
      </c>
      <c r="Q77" s="16">
        <v>267</v>
      </c>
      <c r="R77" s="16">
        <v>36567</v>
      </c>
      <c r="S77" s="16">
        <v>404</v>
      </c>
      <c r="T77" s="16">
        <v>457</v>
      </c>
      <c r="U77" s="16">
        <v>314</v>
      </c>
      <c r="V77" s="16">
        <v>73</v>
      </c>
      <c r="W77" s="16">
        <v>36</v>
      </c>
      <c r="X77" s="18">
        <f t="shared" si="5"/>
        <v>46924</v>
      </c>
      <c r="AA77" s="14" t="str">
        <f t="shared" ref="AA77:AA140" si="7">L77</f>
        <v>Arts, entertainment and recreation</v>
      </c>
      <c r="AB77" s="14" t="s">
        <v>18</v>
      </c>
      <c r="AC77" s="16">
        <v>29</v>
      </c>
      <c r="AD77" s="16">
        <v>5</v>
      </c>
      <c r="AE77" s="16">
        <v>0</v>
      </c>
      <c r="AF77" s="16">
        <v>0</v>
      </c>
      <c r="AG77" s="16">
        <v>30</v>
      </c>
      <c r="AH77" s="16">
        <v>2</v>
      </c>
      <c r="AI77" s="16">
        <v>0</v>
      </c>
      <c r="AJ77" s="16">
        <v>1</v>
      </c>
      <c r="AK77" s="16">
        <v>0</v>
      </c>
      <c r="AL77" s="16">
        <v>0</v>
      </c>
      <c r="AM77" s="18">
        <f>SUM(AC77:AL77)</f>
        <v>67</v>
      </c>
    </row>
    <row r="78" spans="7:39" x14ac:dyDescent="0.3">
      <c r="G78" s="15">
        <v>67</v>
      </c>
      <c r="L78" s="14" t="str">
        <f>Parameters1!$L$15</f>
        <v>Arts, entertainment and recreation</v>
      </c>
      <c r="M78" s="14" t="s">
        <v>18</v>
      </c>
      <c r="N78" s="17">
        <v>0.17599999999999999</v>
      </c>
      <c r="O78" s="17">
        <v>0.01</v>
      </c>
      <c r="P78" s="17">
        <v>2E-3</v>
      </c>
      <c r="Q78" s="17">
        <v>6.0000000000000001E-3</v>
      </c>
      <c r="R78" s="17">
        <v>0.77900000000000003</v>
      </c>
      <c r="S78" s="17">
        <v>8.9999999999999993E-3</v>
      </c>
      <c r="T78" s="17">
        <v>0.01</v>
      </c>
      <c r="U78" s="17">
        <v>7.0000000000000001E-3</v>
      </c>
      <c r="V78" s="17">
        <v>2E-3</v>
      </c>
      <c r="W78" s="17">
        <v>1E-3</v>
      </c>
      <c r="X78" s="19">
        <f t="shared" si="5"/>
        <v>1.002</v>
      </c>
      <c r="AA78" s="14" t="str">
        <f t="shared" si="7"/>
        <v>Arts, entertainment and recreation</v>
      </c>
      <c r="AB78" s="14" t="s">
        <v>18</v>
      </c>
      <c r="AC78" s="17">
        <v>0.433</v>
      </c>
      <c r="AD78" s="17">
        <v>7.4999999999999997E-2</v>
      </c>
      <c r="AE78" s="17">
        <v>0</v>
      </c>
      <c r="AF78" s="17">
        <v>0</v>
      </c>
      <c r="AG78" s="17">
        <v>0.44800000000000001</v>
      </c>
      <c r="AH78" s="17">
        <v>0.03</v>
      </c>
      <c r="AI78" s="17">
        <v>0</v>
      </c>
      <c r="AJ78" s="17">
        <v>1.4999999999999999E-2</v>
      </c>
      <c r="AK78" s="17">
        <v>0</v>
      </c>
      <c r="AL78" s="17">
        <v>0</v>
      </c>
      <c r="AM78" s="19">
        <f t="shared" si="6"/>
        <v>1.0009999999999999</v>
      </c>
    </row>
    <row r="79" spans="7:39" x14ac:dyDescent="0.3">
      <c r="G79" s="15">
        <v>68</v>
      </c>
      <c r="L79" s="14" t="str">
        <f>Parameters1!$L$15</f>
        <v>Arts, entertainment and recreation</v>
      </c>
      <c r="M79" s="14" t="s">
        <v>19</v>
      </c>
      <c r="N79" s="16">
        <v>85629</v>
      </c>
      <c r="O79" s="16">
        <v>4207</v>
      </c>
      <c r="P79" s="16">
        <v>3129</v>
      </c>
      <c r="Q79" s="16">
        <v>4763</v>
      </c>
      <c r="R79" s="16">
        <v>164387</v>
      </c>
      <c r="S79" s="16">
        <v>4649</v>
      </c>
      <c r="T79" s="16">
        <v>7573</v>
      </c>
      <c r="U79" s="16">
        <v>6163</v>
      </c>
      <c r="V79" s="16">
        <v>966</v>
      </c>
      <c r="W79" s="16">
        <v>611</v>
      </c>
      <c r="X79" s="18">
        <f t="shared" si="5"/>
        <v>282077</v>
      </c>
      <c r="AA79" s="14" t="str">
        <f t="shared" si="7"/>
        <v>Arts, entertainment and recreation</v>
      </c>
      <c r="AB79" s="14" t="s">
        <v>19</v>
      </c>
      <c r="AC79" s="16">
        <v>426</v>
      </c>
      <c r="AD79" s="16">
        <v>68</v>
      </c>
      <c r="AE79" s="16">
        <v>26</v>
      </c>
      <c r="AF79" s="16">
        <v>84</v>
      </c>
      <c r="AG79" s="16">
        <v>480</v>
      </c>
      <c r="AH79" s="16">
        <v>58</v>
      </c>
      <c r="AI79" s="16">
        <v>22</v>
      </c>
      <c r="AJ79" s="16">
        <v>65</v>
      </c>
      <c r="AK79" s="16">
        <v>2</v>
      </c>
      <c r="AL79" s="16">
        <v>1</v>
      </c>
      <c r="AM79" s="18">
        <f t="shared" si="6"/>
        <v>1232</v>
      </c>
    </row>
    <row r="80" spans="7:39" x14ac:dyDescent="0.3">
      <c r="G80" s="15">
        <v>69</v>
      </c>
      <c r="L80" s="14" t="str">
        <f>Parameters1!$L$16</f>
        <v>Construction</v>
      </c>
      <c r="M80" s="14" t="s">
        <v>11</v>
      </c>
      <c r="N80" s="16">
        <v>874</v>
      </c>
      <c r="O80" s="16">
        <v>311</v>
      </c>
      <c r="P80" s="16">
        <v>355</v>
      </c>
      <c r="Q80" s="16">
        <v>2792</v>
      </c>
      <c r="R80" s="16">
        <v>394</v>
      </c>
      <c r="S80" s="16">
        <v>185</v>
      </c>
      <c r="T80" s="16">
        <v>175</v>
      </c>
      <c r="U80" s="16">
        <v>352</v>
      </c>
      <c r="V80" s="16">
        <v>95</v>
      </c>
      <c r="W80" s="16">
        <v>19</v>
      </c>
      <c r="X80" s="18">
        <f t="shared" si="5"/>
        <v>5552</v>
      </c>
      <c r="AA80" s="14" t="str">
        <f t="shared" si="7"/>
        <v>Construction</v>
      </c>
      <c r="AB80" s="14" t="s">
        <v>11</v>
      </c>
      <c r="AC80" s="16">
        <v>16</v>
      </c>
      <c r="AD80" s="16">
        <v>9</v>
      </c>
      <c r="AE80" s="16">
        <v>15</v>
      </c>
      <c r="AF80" s="16">
        <v>39</v>
      </c>
      <c r="AG80" s="16">
        <v>5</v>
      </c>
      <c r="AH80" s="16">
        <v>7</v>
      </c>
      <c r="AI80" s="16">
        <v>4</v>
      </c>
      <c r="AJ80" s="16">
        <v>4</v>
      </c>
      <c r="AK80" s="16">
        <v>1</v>
      </c>
      <c r="AL80" s="16">
        <v>0</v>
      </c>
      <c r="AM80" s="18">
        <f t="shared" si="6"/>
        <v>100</v>
      </c>
    </row>
    <row r="81" spans="7:39" x14ac:dyDescent="0.3">
      <c r="G81" s="15">
        <v>70</v>
      </c>
      <c r="L81" s="14" t="str">
        <f>Parameters1!$L$16</f>
        <v>Construction</v>
      </c>
      <c r="M81" s="14" t="s">
        <v>11</v>
      </c>
      <c r="N81" s="17">
        <v>0.157</v>
      </c>
      <c r="O81" s="17">
        <v>5.6000000000000001E-2</v>
      </c>
      <c r="P81" s="17">
        <v>6.4000000000000001E-2</v>
      </c>
      <c r="Q81" s="17">
        <v>0.5</v>
      </c>
      <c r="R81" s="17">
        <v>7.0999999999999994E-2</v>
      </c>
      <c r="S81" s="17">
        <v>3.3000000000000002E-2</v>
      </c>
      <c r="T81" s="17">
        <v>3.2000000000000001E-2</v>
      </c>
      <c r="U81" s="17">
        <v>6.3E-2</v>
      </c>
      <c r="V81" s="17">
        <v>1.7000000000000001E-2</v>
      </c>
      <c r="W81" s="17">
        <v>3.0000000000000001E-3</v>
      </c>
      <c r="X81" s="19">
        <f t="shared" si="5"/>
        <v>0.996</v>
      </c>
      <c r="AA81" s="14" t="str">
        <f t="shared" si="7"/>
        <v>Construction</v>
      </c>
      <c r="AB81" s="14" t="s">
        <v>11</v>
      </c>
      <c r="AC81" s="17">
        <v>0.16</v>
      </c>
      <c r="AD81" s="17">
        <v>0.09</v>
      </c>
      <c r="AE81" s="17">
        <v>0.15</v>
      </c>
      <c r="AF81" s="17">
        <v>0.39</v>
      </c>
      <c r="AG81" s="17">
        <v>0.05</v>
      </c>
      <c r="AH81" s="17">
        <v>7.0000000000000007E-2</v>
      </c>
      <c r="AI81" s="17">
        <v>0.04</v>
      </c>
      <c r="AJ81" s="17">
        <v>0.04</v>
      </c>
      <c r="AK81" s="17">
        <v>0.01</v>
      </c>
      <c r="AL81" s="17">
        <v>0</v>
      </c>
      <c r="AM81" s="19">
        <f t="shared" si="6"/>
        <v>1.0000000000000002</v>
      </c>
    </row>
    <row r="82" spans="7:39" x14ac:dyDescent="0.3">
      <c r="G82" s="15">
        <v>71</v>
      </c>
      <c r="L82" s="14" t="str">
        <f>Parameters1!$L$16</f>
        <v>Construction</v>
      </c>
      <c r="M82" s="14" t="s">
        <v>12</v>
      </c>
      <c r="N82" s="16">
        <v>2167</v>
      </c>
      <c r="O82" s="16">
        <v>682</v>
      </c>
      <c r="P82" s="16">
        <v>566</v>
      </c>
      <c r="Q82" s="16">
        <v>3736</v>
      </c>
      <c r="R82" s="16">
        <v>974</v>
      </c>
      <c r="S82" s="16">
        <v>242</v>
      </c>
      <c r="T82" s="16">
        <v>221</v>
      </c>
      <c r="U82" s="16">
        <v>1086</v>
      </c>
      <c r="V82" s="16">
        <v>222</v>
      </c>
      <c r="W82" s="16">
        <v>32</v>
      </c>
      <c r="X82" s="18">
        <f t="shared" si="5"/>
        <v>9928</v>
      </c>
      <c r="AA82" s="14" t="str">
        <f t="shared" si="7"/>
        <v>Construction</v>
      </c>
      <c r="AB82" s="14" t="s">
        <v>12</v>
      </c>
      <c r="AC82" s="16">
        <v>19</v>
      </c>
      <c r="AD82" s="16">
        <v>16</v>
      </c>
      <c r="AE82" s="16">
        <v>16</v>
      </c>
      <c r="AF82" s="16">
        <v>49</v>
      </c>
      <c r="AG82" s="16">
        <v>9</v>
      </c>
      <c r="AH82" s="16">
        <v>8</v>
      </c>
      <c r="AI82" s="16">
        <v>7</v>
      </c>
      <c r="AJ82" s="16">
        <v>17</v>
      </c>
      <c r="AK82" s="16">
        <v>3</v>
      </c>
      <c r="AL82" s="16">
        <v>0</v>
      </c>
      <c r="AM82" s="18">
        <f t="shared" si="6"/>
        <v>144</v>
      </c>
    </row>
    <row r="83" spans="7:39" x14ac:dyDescent="0.3">
      <c r="G83" s="15">
        <v>72</v>
      </c>
      <c r="L83" s="14" t="str">
        <f>Parameters1!$L$16</f>
        <v>Construction</v>
      </c>
      <c r="M83" s="14" t="s">
        <v>12</v>
      </c>
      <c r="N83" s="17">
        <v>0.218</v>
      </c>
      <c r="O83" s="17">
        <v>6.9000000000000006E-2</v>
      </c>
      <c r="P83" s="17">
        <v>5.7000000000000002E-2</v>
      </c>
      <c r="Q83" s="17">
        <v>0.38</v>
      </c>
      <c r="R83" s="17">
        <v>9.8000000000000004E-2</v>
      </c>
      <c r="S83" s="17">
        <v>2.4E-2</v>
      </c>
      <c r="T83" s="17">
        <v>2.1999999999999999E-2</v>
      </c>
      <c r="U83" s="17">
        <v>0.109</v>
      </c>
      <c r="V83" s="17">
        <v>2.1999999999999999E-2</v>
      </c>
      <c r="W83" s="17">
        <v>3.0000000000000001E-3</v>
      </c>
      <c r="X83" s="19">
        <f t="shared" si="5"/>
        <v>1.002</v>
      </c>
      <c r="AA83" s="14" t="str">
        <f t="shared" si="7"/>
        <v>Construction</v>
      </c>
      <c r="AB83" s="14" t="s">
        <v>12</v>
      </c>
      <c r="AC83" s="17">
        <v>0.13200000000000001</v>
      </c>
      <c r="AD83" s="17">
        <v>0.111</v>
      </c>
      <c r="AE83" s="17">
        <v>0.111</v>
      </c>
      <c r="AF83" s="17">
        <v>0.34</v>
      </c>
      <c r="AG83" s="17">
        <v>6.3E-2</v>
      </c>
      <c r="AH83" s="17">
        <v>5.6000000000000001E-2</v>
      </c>
      <c r="AI83" s="17">
        <v>4.9000000000000002E-2</v>
      </c>
      <c r="AJ83" s="17">
        <v>0.11799999999999999</v>
      </c>
      <c r="AK83" s="17">
        <v>2.1000000000000001E-2</v>
      </c>
      <c r="AL83" s="17">
        <v>0</v>
      </c>
      <c r="AM83" s="19">
        <f t="shared" si="6"/>
        <v>1.0009999999999999</v>
      </c>
    </row>
    <row r="84" spans="7:39" x14ac:dyDescent="0.3">
      <c r="G84" s="15">
        <v>73</v>
      </c>
      <c r="L84" s="14" t="str">
        <f>Parameters1!$L$16</f>
        <v>Construction</v>
      </c>
      <c r="M84" s="14" t="s">
        <v>13</v>
      </c>
      <c r="N84" s="16">
        <v>8501</v>
      </c>
      <c r="O84" s="16">
        <v>1740</v>
      </c>
      <c r="P84" s="16">
        <v>1105</v>
      </c>
      <c r="Q84" s="16">
        <v>6517</v>
      </c>
      <c r="R84" s="16">
        <v>4087</v>
      </c>
      <c r="S84" s="16">
        <v>613</v>
      </c>
      <c r="T84" s="16">
        <v>513</v>
      </c>
      <c r="U84" s="16">
        <v>2138</v>
      </c>
      <c r="V84" s="16">
        <v>581</v>
      </c>
      <c r="W84" s="16">
        <v>113</v>
      </c>
      <c r="X84" s="18">
        <f t="shared" si="5"/>
        <v>25908</v>
      </c>
      <c r="AA84" s="14" t="str">
        <f t="shared" si="7"/>
        <v>Construction</v>
      </c>
      <c r="AB84" s="14" t="s">
        <v>13</v>
      </c>
      <c r="AC84" s="16">
        <v>88</v>
      </c>
      <c r="AD84" s="16">
        <v>10</v>
      </c>
      <c r="AE84" s="16">
        <v>14</v>
      </c>
      <c r="AF84" s="16">
        <v>71</v>
      </c>
      <c r="AG84" s="16">
        <v>28</v>
      </c>
      <c r="AH84" s="16">
        <v>7</v>
      </c>
      <c r="AI84" s="16">
        <v>8</v>
      </c>
      <c r="AJ84" s="16">
        <v>22</v>
      </c>
      <c r="AK84" s="16">
        <v>1</v>
      </c>
      <c r="AL84" s="16">
        <v>0</v>
      </c>
      <c r="AM84" s="18">
        <f t="shared" si="6"/>
        <v>249</v>
      </c>
    </row>
    <row r="85" spans="7:39" x14ac:dyDescent="0.3">
      <c r="G85" s="15">
        <v>74</v>
      </c>
      <c r="L85" s="14" t="str">
        <f>Parameters1!$L$16</f>
        <v>Construction</v>
      </c>
      <c r="M85" s="14" t="s">
        <v>13</v>
      </c>
      <c r="N85" s="17">
        <v>0.32800000000000001</v>
      </c>
      <c r="O85" s="17">
        <v>6.7000000000000004E-2</v>
      </c>
      <c r="P85" s="17">
        <v>4.2999999999999997E-2</v>
      </c>
      <c r="Q85" s="17">
        <v>0.25</v>
      </c>
      <c r="R85" s="17">
        <v>0.158</v>
      </c>
      <c r="S85" s="17">
        <v>2.4E-2</v>
      </c>
      <c r="T85" s="17">
        <v>0.02</v>
      </c>
      <c r="U85" s="17">
        <v>8.3000000000000004E-2</v>
      </c>
      <c r="V85" s="17">
        <v>2.1999999999999999E-2</v>
      </c>
      <c r="W85" s="17">
        <v>4.0000000000000001E-3</v>
      </c>
      <c r="X85" s="19">
        <f t="shared" si="5"/>
        <v>0.999</v>
      </c>
      <c r="AA85" s="14" t="str">
        <f t="shared" si="7"/>
        <v>Construction</v>
      </c>
      <c r="AB85" s="14" t="s">
        <v>13</v>
      </c>
      <c r="AC85" s="17">
        <v>0.35299999999999998</v>
      </c>
      <c r="AD85" s="17">
        <v>0.04</v>
      </c>
      <c r="AE85" s="17">
        <v>5.6000000000000001E-2</v>
      </c>
      <c r="AF85" s="17">
        <v>0.28999999999999998</v>
      </c>
      <c r="AG85" s="17">
        <v>0.112</v>
      </c>
      <c r="AH85" s="17">
        <v>2.8000000000000001E-2</v>
      </c>
      <c r="AI85" s="17">
        <v>3.2000000000000001E-2</v>
      </c>
      <c r="AJ85" s="17">
        <v>8.7999999999999995E-2</v>
      </c>
      <c r="AK85" s="17">
        <v>4.0000000000000001E-3</v>
      </c>
      <c r="AL85" s="17">
        <v>0</v>
      </c>
      <c r="AM85" s="19">
        <f>SUM(AC85:AL85)</f>
        <v>1.0029999999999999</v>
      </c>
    </row>
    <row r="86" spans="7:39" x14ac:dyDescent="0.3">
      <c r="G86" s="15">
        <v>75</v>
      </c>
      <c r="L86" s="14" t="str">
        <f>Parameters1!$L$16</f>
        <v>Construction</v>
      </c>
      <c r="M86" s="14" t="s">
        <v>14</v>
      </c>
      <c r="N86" s="16">
        <v>32794</v>
      </c>
      <c r="O86" s="16">
        <v>4607</v>
      </c>
      <c r="P86" s="16">
        <v>1358</v>
      </c>
      <c r="Q86" s="16">
        <v>6771</v>
      </c>
      <c r="R86" s="16">
        <v>10320</v>
      </c>
      <c r="S86" s="16">
        <v>1656</v>
      </c>
      <c r="T86" s="16">
        <v>852</v>
      </c>
      <c r="U86" s="16">
        <v>3520</v>
      </c>
      <c r="V86" s="16">
        <v>1523</v>
      </c>
      <c r="W86" s="16">
        <v>141</v>
      </c>
      <c r="X86" s="18">
        <f t="shared" si="5"/>
        <v>63542</v>
      </c>
      <c r="AA86" s="14" t="str">
        <f t="shared" si="7"/>
        <v>Construction</v>
      </c>
      <c r="AB86" s="14" t="s">
        <v>14</v>
      </c>
      <c r="AC86" s="16">
        <v>205</v>
      </c>
      <c r="AD86" s="16">
        <v>53</v>
      </c>
      <c r="AE86" s="16">
        <v>21</v>
      </c>
      <c r="AF86" s="16">
        <v>94</v>
      </c>
      <c r="AG86" s="16">
        <v>151</v>
      </c>
      <c r="AH86" s="16">
        <v>19</v>
      </c>
      <c r="AI86" s="16">
        <v>15</v>
      </c>
      <c r="AJ86" s="16">
        <v>58</v>
      </c>
      <c r="AK86" s="16">
        <v>3</v>
      </c>
      <c r="AL86" s="16">
        <v>0</v>
      </c>
      <c r="AM86" s="18">
        <f t="shared" si="6"/>
        <v>619</v>
      </c>
    </row>
    <row r="87" spans="7:39" x14ac:dyDescent="0.3">
      <c r="G87" s="15">
        <v>76</v>
      </c>
      <c r="L87" s="14" t="str">
        <f>Parameters1!$L$16</f>
        <v>Construction</v>
      </c>
      <c r="M87" s="14" t="s">
        <v>14</v>
      </c>
      <c r="N87" s="17">
        <v>0.51500000000000001</v>
      </c>
      <c r="O87" s="17">
        <v>7.1999999999999995E-2</v>
      </c>
      <c r="P87" s="17">
        <v>2.1000000000000001E-2</v>
      </c>
      <c r="Q87" s="17">
        <v>0.11</v>
      </c>
      <c r="R87" s="17">
        <v>0.16200000000000001</v>
      </c>
      <c r="S87" s="17">
        <v>2.5999999999999999E-2</v>
      </c>
      <c r="T87" s="17">
        <v>1.2999999999999999E-2</v>
      </c>
      <c r="U87" s="17">
        <v>5.7000000000000002E-2</v>
      </c>
      <c r="V87" s="17">
        <v>2.4E-2</v>
      </c>
      <c r="W87" s="17">
        <v>2E-3</v>
      </c>
      <c r="X87" s="19">
        <f t="shared" si="5"/>
        <v>1.002</v>
      </c>
      <c r="AA87" s="14" t="str">
        <f t="shared" si="7"/>
        <v>Construction</v>
      </c>
      <c r="AB87" s="14" t="s">
        <v>14</v>
      </c>
      <c r="AC87" s="17">
        <v>0.33100000000000002</v>
      </c>
      <c r="AD87" s="17">
        <v>8.5999999999999993E-2</v>
      </c>
      <c r="AE87" s="17">
        <v>3.4000000000000002E-2</v>
      </c>
      <c r="AF87" s="17">
        <v>0.15</v>
      </c>
      <c r="AG87" s="17">
        <v>0.24399999999999999</v>
      </c>
      <c r="AH87" s="17">
        <v>3.1E-2</v>
      </c>
      <c r="AI87" s="17">
        <v>2.4E-2</v>
      </c>
      <c r="AJ87" s="17">
        <v>9.4E-2</v>
      </c>
      <c r="AK87" s="17">
        <v>5.0000000000000001E-3</v>
      </c>
      <c r="AL87" s="17">
        <v>0</v>
      </c>
      <c r="AM87" s="19">
        <f t="shared" si="6"/>
        <v>0.99900000000000011</v>
      </c>
    </row>
    <row r="88" spans="7:39" ht="13.95" customHeight="1" x14ac:dyDescent="0.3">
      <c r="G88" s="15">
        <v>77</v>
      </c>
      <c r="L88" s="14" t="str">
        <f>Parameters1!$L$16</f>
        <v>Construction</v>
      </c>
      <c r="M88" s="14" t="s">
        <v>15</v>
      </c>
      <c r="N88" s="16">
        <v>48975</v>
      </c>
      <c r="O88" s="16">
        <v>5011</v>
      </c>
      <c r="P88" s="16">
        <v>395</v>
      </c>
      <c r="Q88" s="16">
        <v>1863</v>
      </c>
      <c r="R88" s="16">
        <v>10744</v>
      </c>
      <c r="S88" s="16">
        <v>1400</v>
      </c>
      <c r="T88" s="16">
        <v>316</v>
      </c>
      <c r="U88" s="16">
        <v>1569</v>
      </c>
      <c r="V88" s="16">
        <v>2035</v>
      </c>
      <c r="W88" s="16">
        <v>112</v>
      </c>
      <c r="X88" s="18">
        <f t="shared" si="5"/>
        <v>72420</v>
      </c>
      <c r="AA88" s="14" t="str">
        <f t="shared" si="7"/>
        <v>Construction</v>
      </c>
      <c r="AB88" s="14" t="s">
        <v>15</v>
      </c>
      <c r="AC88" s="16">
        <v>336</v>
      </c>
      <c r="AD88" s="16">
        <v>47</v>
      </c>
      <c r="AE88" s="16">
        <v>11</v>
      </c>
      <c r="AF88" s="16">
        <v>27</v>
      </c>
      <c r="AG88" s="16">
        <v>261</v>
      </c>
      <c r="AH88" s="16">
        <v>29</v>
      </c>
      <c r="AI88" s="16">
        <v>8</v>
      </c>
      <c r="AJ88" s="16">
        <v>12</v>
      </c>
      <c r="AK88" s="16">
        <v>2</v>
      </c>
      <c r="AL88" s="16">
        <v>1</v>
      </c>
      <c r="AM88" s="18">
        <f t="shared" si="6"/>
        <v>734</v>
      </c>
    </row>
    <row r="89" spans="7:39" x14ac:dyDescent="0.3">
      <c r="G89" s="15">
        <v>78</v>
      </c>
      <c r="L89" s="14" t="str">
        <f>Parameters1!$L$16</f>
        <v>Construction</v>
      </c>
      <c r="M89" s="14" t="s">
        <v>15</v>
      </c>
      <c r="N89" s="17">
        <v>0.67600000000000005</v>
      </c>
      <c r="O89" s="17">
        <v>6.9000000000000006E-2</v>
      </c>
      <c r="P89" s="17">
        <v>5.0000000000000001E-3</v>
      </c>
      <c r="Q89" s="17">
        <v>0.03</v>
      </c>
      <c r="R89" s="17">
        <v>0.14799999999999999</v>
      </c>
      <c r="S89" s="17">
        <v>1.9E-2</v>
      </c>
      <c r="T89" s="17">
        <v>4.0000000000000001E-3</v>
      </c>
      <c r="U89" s="17">
        <v>2.1999999999999999E-2</v>
      </c>
      <c r="V89" s="17">
        <v>2.8000000000000001E-2</v>
      </c>
      <c r="W89" s="17">
        <v>2E-3</v>
      </c>
      <c r="X89" s="19">
        <f t="shared" si="5"/>
        <v>1.0030000000000001</v>
      </c>
      <c r="AA89" s="14" t="str">
        <f t="shared" si="7"/>
        <v>Construction</v>
      </c>
      <c r="AB89" s="14" t="s">
        <v>15</v>
      </c>
      <c r="AC89" s="17">
        <v>0.45800000000000002</v>
      </c>
      <c r="AD89" s="17">
        <v>6.4000000000000001E-2</v>
      </c>
      <c r="AE89" s="17">
        <v>1.4999999999999999E-2</v>
      </c>
      <c r="AF89" s="17">
        <v>0.04</v>
      </c>
      <c r="AG89" s="17">
        <v>0.35599999999999998</v>
      </c>
      <c r="AH89" s="17">
        <v>0.04</v>
      </c>
      <c r="AI89" s="17">
        <v>1.0999999999999999E-2</v>
      </c>
      <c r="AJ89" s="17">
        <v>1.6E-2</v>
      </c>
      <c r="AK89" s="17">
        <v>3.0000000000000001E-3</v>
      </c>
      <c r="AL89" s="17">
        <v>1E-3</v>
      </c>
      <c r="AM89" s="19">
        <f t="shared" si="6"/>
        <v>1.0039999999999998</v>
      </c>
    </row>
    <row r="90" spans="7:39" x14ac:dyDescent="0.3">
      <c r="G90" s="15">
        <v>79</v>
      </c>
      <c r="L90" s="14" t="str">
        <f>Parameters1!$L$16</f>
        <v>Construction</v>
      </c>
      <c r="M90" s="14" t="s">
        <v>16</v>
      </c>
      <c r="N90" s="16">
        <v>36378</v>
      </c>
      <c r="O90" s="16">
        <v>4015</v>
      </c>
      <c r="P90" s="16">
        <v>118</v>
      </c>
      <c r="Q90" s="16">
        <v>502</v>
      </c>
      <c r="R90" s="16">
        <v>12204</v>
      </c>
      <c r="S90" s="16">
        <v>913</v>
      </c>
      <c r="T90" s="16">
        <v>34</v>
      </c>
      <c r="U90" s="16">
        <v>130</v>
      </c>
      <c r="V90" s="16">
        <v>1301</v>
      </c>
      <c r="W90" s="16">
        <v>150</v>
      </c>
      <c r="X90" s="18">
        <f t="shared" si="5"/>
        <v>55745</v>
      </c>
      <c r="AA90" s="14" t="str">
        <f t="shared" si="7"/>
        <v>Construction</v>
      </c>
      <c r="AB90" s="14" t="s">
        <v>16</v>
      </c>
      <c r="AC90" s="16">
        <v>240</v>
      </c>
      <c r="AD90" s="16">
        <v>21</v>
      </c>
      <c r="AE90" s="16">
        <v>3</v>
      </c>
      <c r="AF90" s="16">
        <v>11</v>
      </c>
      <c r="AG90" s="16">
        <v>265</v>
      </c>
      <c r="AH90" s="16">
        <v>10</v>
      </c>
      <c r="AI90" s="16">
        <v>3</v>
      </c>
      <c r="AJ90" s="16">
        <v>4</v>
      </c>
      <c r="AK90" s="16">
        <v>2</v>
      </c>
      <c r="AL90" s="16">
        <v>1</v>
      </c>
      <c r="AM90" s="18">
        <f t="shared" si="6"/>
        <v>560</v>
      </c>
    </row>
    <row r="91" spans="7:39" x14ac:dyDescent="0.3">
      <c r="G91" s="15">
        <v>80</v>
      </c>
      <c r="L91" s="14" t="str">
        <f>Parameters1!$L$16</f>
        <v>Construction</v>
      </c>
      <c r="M91" s="14" t="s">
        <v>16</v>
      </c>
      <c r="N91" s="17">
        <v>0.65300000000000002</v>
      </c>
      <c r="O91" s="17">
        <v>7.1999999999999995E-2</v>
      </c>
      <c r="P91" s="17">
        <v>2E-3</v>
      </c>
      <c r="Q91" s="17">
        <v>0.01</v>
      </c>
      <c r="R91" s="17">
        <v>0.219</v>
      </c>
      <c r="S91" s="17">
        <v>1.6E-2</v>
      </c>
      <c r="T91" s="17">
        <v>1E-3</v>
      </c>
      <c r="U91" s="17">
        <v>2E-3</v>
      </c>
      <c r="V91" s="17">
        <v>2.3E-2</v>
      </c>
      <c r="W91" s="17">
        <v>3.0000000000000001E-3</v>
      </c>
      <c r="X91" s="19">
        <f t="shared" si="5"/>
        <v>1.0009999999999999</v>
      </c>
      <c r="AA91" s="14" t="str">
        <f t="shared" si="7"/>
        <v>Construction</v>
      </c>
      <c r="AB91" s="14" t="s">
        <v>16</v>
      </c>
      <c r="AC91" s="17">
        <v>0.42899999999999999</v>
      </c>
      <c r="AD91" s="17">
        <v>3.7999999999999999E-2</v>
      </c>
      <c r="AE91" s="17">
        <v>5.0000000000000001E-3</v>
      </c>
      <c r="AF91" s="17">
        <v>0.02</v>
      </c>
      <c r="AG91" s="17">
        <v>0.47299999999999998</v>
      </c>
      <c r="AH91" s="17">
        <v>1.7999999999999999E-2</v>
      </c>
      <c r="AI91" s="17">
        <v>5.0000000000000001E-3</v>
      </c>
      <c r="AJ91" s="17">
        <v>7.0000000000000001E-3</v>
      </c>
      <c r="AK91" s="17">
        <v>4.0000000000000001E-3</v>
      </c>
      <c r="AL91" s="17">
        <v>2E-3</v>
      </c>
      <c r="AM91" s="19">
        <f t="shared" si="6"/>
        <v>1.0009999999999999</v>
      </c>
    </row>
    <row r="92" spans="7:39" x14ac:dyDescent="0.3">
      <c r="G92" s="15">
        <v>81</v>
      </c>
      <c r="L92" s="14" t="str">
        <f>Parameters1!$L$16</f>
        <v>Construction</v>
      </c>
      <c r="M92" s="14" t="s">
        <v>17</v>
      </c>
      <c r="N92" s="16">
        <v>129689</v>
      </c>
      <c r="O92" s="16">
        <v>16366</v>
      </c>
      <c r="P92" s="16">
        <v>3897</v>
      </c>
      <c r="Q92" s="16">
        <v>22181</v>
      </c>
      <c r="R92" s="16">
        <v>38723</v>
      </c>
      <c r="S92" s="16">
        <v>5009</v>
      </c>
      <c r="T92" s="16">
        <v>2111</v>
      </c>
      <c r="U92" s="16">
        <v>8895</v>
      </c>
      <c r="V92" s="16">
        <v>5757</v>
      </c>
      <c r="W92" s="16">
        <v>567</v>
      </c>
      <c r="X92" s="18">
        <f t="shared" si="5"/>
        <v>233195</v>
      </c>
      <c r="AA92" s="14" t="str">
        <f t="shared" si="7"/>
        <v>Construction</v>
      </c>
      <c r="AB92" s="14" t="s">
        <v>17</v>
      </c>
      <c r="AC92" s="16">
        <v>904</v>
      </c>
      <c r="AD92" s="16">
        <v>156</v>
      </c>
      <c r="AE92" s="16">
        <v>80</v>
      </c>
      <c r="AF92" s="16">
        <v>291</v>
      </c>
      <c r="AG92" s="16">
        <v>719</v>
      </c>
      <c r="AH92" s="16">
        <v>80</v>
      </c>
      <c r="AI92" s="16">
        <v>45</v>
      </c>
      <c r="AJ92" s="16">
        <v>117</v>
      </c>
      <c r="AK92" s="16">
        <v>12</v>
      </c>
      <c r="AL92" s="16">
        <v>2</v>
      </c>
      <c r="AM92" s="18">
        <f t="shared" si="6"/>
        <v>2406</v>
      </c>
    </row>
    <row r="93" spans="7:39" x14ac:dyDescent="0.3">
      <c r="G93" s="15">
        <v>82</v>
      </c>
      <c r="L93" s="14" t="str">
        <f>Parameters1!$L$16</f>
        <v>Construction</v>
      </c>
      <c r="M93" s="14" t="s">
        <v>17</v>
      </c>
      <c r="N93" s="17">
        <v>0.55600000000000005</v>
      </c>
      <c r="O93" s="17">
        <v>7.0000000000000007E-2</v>
      </c>
      <c r="P93" s="17">
        <v>1.7000000000000001E-2</v>
      </c>
      <c r="Q93" s="17">
        <v>9.5000000000000001E-2</v>
      </c>
      <c r="R93" s="17">
        <v>0.16600000000000001</v>
      </c>
      <c r="S93" s="17">
        <v>2.1000000000000001E-2</v>
      </c>
      <c r="T93" s="17">
        <v>8.9999999999999993E-3</v>
      </c>
      <c r="U93" s="17">
        <v>3.7999999999999999E-2</v>
      </c>
      <c r="V93" s="17">
        <v>2.5000000000000001E-2</v>
      </c>
      <c r="W93" s="17">
        <v>2E-3</v>
      </c>
      <c r="X93" s="19">
        <f t="shared" si="5"/>
        <v>0.99900000000000022</v>
      </c>
      <c r="AA93" s="14" t="str">
        <f t="shared" si="7"/>
        <v>Construction</v>
      </c>
      <c r="AB93" s="14" t="s">
        <v>17</v>
      </c>
      <c r="AC93" s="17">
        <v>0.376</v>
      </c>
      <c r="AD93" s="17">
        <v>6.5000000000000002E-2</v>
      </c>
      <c r="AE93" s="17">
        <v>3.3000000000000002E-2</v>
      </c>
      <c r="AF93" s="17">
        <v>0.121</v>
      </c>
      <c r="AG93" s="17">
        <v>0.29899999999999999</v>
      </c>
      <c r="AH93" s="17">
        <v>3.3000000000000002E-2</v>
      </c>
      <c r="AI93" s="17">
        <v>1.9E-2</v>
      </c>
      <c r="AJ93" s="17">
        <v>4.9000000000000002E-2</v>
      </c>
      <c r="AK93" s="17">
        <v>5.0000000000000001E-3</v>
      </c>
      <c r="AL93" s="17">
        <v>1E-3</v>
      </c>
      <c r="AM93" s="19">
        <f>SUM(AC93:AL93)</f>
        <v>1.0009999999999999</v>
      </c>
    </row>
    <row r="94" spans="7:39" x14ac:dyDescent="0.3">
      <c r="G94" s="15">
        <v>83</v>
      </c>
      <c r="L94" s="14" t="str">
        <f>Parameters1!$L$16</f>
        <v>Construction</v>
      </c>
      <c r="M94" s="14" t="s">
        <v>18</v>
      </c>
      <c r="N94" s="16">
        <v>27968</v>
      </c>
      <c r="O94" s="16">
        <v>2819</v>
      </c>
      <c r="P94" s="16">
        <v>111</v>
      </c>
      <c r="Q94" s="16">
        <v>789</v>
      </c>
      <c r="R94" s="16">
        <v>11390</v>
      </c>
      <c r="S94" s="16">
        <v>710</v>
      </c>
      <c r="T94" s="16">
        <v>37</v>
      </c>
      <c r="U94" s="16">
        <v>213</v>
      </c>
      <c r="V94" s="16">
        <v>562</v>
      </c>
      <c r="W94" s="16">
        <v>28</v>
      </c>
      <c r="X94" s="18">
        <f>SUM(N94:W94)</f>
        <v>44627</v>
      </c>
      <c r="AA94" s="14" t="str">
        <f t="shared" si="7"/>
        <v>Construction</v>
      </c>
      <c r="AB94" s="14" t="s">
        <v>18</v>
      </c>
      <c r="AC94" s="16">
        <v>113</v>
      </c>
      <c r="AD94" s="16">
        <v>9</v>
      </c>
      <c r="AE94" s="16">
        <v>1</v>
      </c>
      <c r="AF94" s="16">
        <v>4</v>
      </c>
      <c r="AG94" s="16">
        <v>145</v>
      </c>
      <c r="AH94" s="16">
        <v>2</v>
      </c>
      <c r="AI94" s="16">
        <v>3</v>
      </c>
      <c r="AJ94" s="16">
        <v>4</v>
      </c>
      <c r="AK94" s="16">
        <v>0</v>
      </c>
      <c r="AL94" s="16">
        <v>0</v>
      </c>
      <c r="AM94" s="18">
        <f>SUM(AC94:AL94)</f>
        <v>281</v>
      </c>
    </row>
    <row r="95" spans="7:39" x14ac:dyDescent="0.3">
      <c r="G95" s="15">
        <v>84</v>
      </c>
      <c r="L95" s="14" t="str">
        <f>Parameters1!$L$16</f>
        <v>Construction</v>
      </c>
      <c r="M95" s="14" t="s">
        <v>18</v>
      </c>
      <c r="N95" s="17">
        <v>0.627</v>
      </c>
      <c r="O95" s="17">
        <v>6.3E-2</v>
      </c>
      <c r="P95" s="17">
        <v>2E-3</v>
      </c>
      <c r="Q95" s="17">
        <v>1.7999999999999999E-2</v>
      </c>
      <c r="R95" s="17">
        <v>0.255</v>
      </c>
      <c r="S95" s="17">
        <v>1.6E-2</v>
      </c>
      <c r="T95" s="17">
        <v>1E-3</v>
      </c>
      <c r="U95" s="17">
        <v>5.0000000000000001E-3</v>
      </c>
      <c r="V95" s="17">
        <v>1.2999999999999999E-2</v>
      </c>
      <c r="W95" s="17">
        <v>1E-3</v>
      </c>
      <c r="X95" s="19">
        <f t="shared" si="5"/>
        <v>1.0009999999999999</v>
      </c>
      <c r="AA95" s="14" t="str">
        <f t="shared" si="7"/>
        <v>Construction</v>
      </c>
      <c r="AB95" s="14" t="s">
        <v>18</v>
      </c>
      <c r="AC95" s="17">
        <v>0.40200000000000002</v>
      </c>
      <c r="AD95" s="17">
        <v>3.2000000000000001E-2</v>
      </c>
      <c r="AE95" s="17">
        <v>4.0000000000000001E-3</v>
      </c>
      <c r="AF95" s="17">
        <v>1.4E-2</v>
      </c>
      <c r="AG95" s="17">
        <v>0.51600000000000001</v>
      </c>
      <c r="AH95" s="17">
        <v>7.0000000000000001E-3</v>
      </c>
      <c r="AI95" s="17">
        <v>1.0999999999999999E-2</v>
      </c>
      <c r="AJ95" s="17">
        <v>1.4E-2</v>
      </c>
      <c r="AK95" s="17">
        <v>0</v>
      </c>
      <c r="AL95" s="17">
        <v>0</v>
      </c>
      <c r="AM95" s="19">
        <f t="shared" si="6"/>
        <v>1</v>
      </c>
    </row>
    <row r="96" spans="7:39" x14ac:dyDescent="0.3">
      <c r="G96" s="15">
        <v>85</v>
      </c>
      <c r="L96" s="14" t="str">
        <f>Parameters1!$L$16</f>
        <v>Construction</v>
      </c>
      <c r="M96" s="14" t="s">
        <v>19</v>
      </c>
      <c r="N96" s="16">
        <v>157657</v>
      </c>
      <c r="O96" s="16">
        <v>19185</v>
      </c>
      <c r="P96" s="16">
        <v>4008</v>
      </c>
      <c r="Q96" s="16">
        <v>22970</v>
      </c>
      <c r="R96" s="16">
        <v>50113</v>
      </c>
      <c r="S96" s="16">
        <v>5719</v>
      </c>
      <c r="T96" s="16">
        <v>2148</v>
      </c>
      <c r="U96" s="16">
        <v>9108</v>
      </c>
      <c r="V96" s="16">
        <v>6319</v>
      </c>
      <c r="W96" s="16">
        <v>595</v>
      </c>
      <c r="X96" s="18">
        <f>SUM(N96:W96)</f>
        <v>277822</v>
      </c>
      <c r="AA96" s="14" t="str">
        <f t="shared" si="7"/>
        <v>Construction</v>
      </c>
      <c r="AB96" s="14" t="s">
        <v>19</v>
      </c>
      <c r="AC96" s="16">
        <v>1017</v>
      </c>
      <c r="AD96" s="16">
        <v>165</v>
      </c>
      <c r="AE96" s="16">
        <v>81</v>
      </c>
      <c r="AF96" s="16">
        <v>295</v>
      </c>
      <c r="AG96" s="16">
        <v>864</v>
      </c>
      <c r="AH96" s="16">
        <v>82</v>
      </c>
      <c r="AI96" s="16">
        <v>48</v>
      </c>
      <c r="AJ96" s="16">
        <v>121</v>
      </c>
      <c r="AK96" s="16">
        <v>12</v>
      </c>
      <c r="AL96" s="16">
        <v>2</v>
      </c>
      <c r="AM96" s="18">
        <f t="shared" si="6"/>
        <v>2687</v>
      </c>
    </row>
    <row r="97" spans="7:39" x14ac:dyDescent="0.3">
      <c r="G97" s="15">
        <v>86</v>
      </c>
      <c r="L97" s="14" t="str">
        <f>Parameters1!$L$17</f>
        <v>Education</v>
      </c>
      <c r="M97" s="14" t="s">
        <v>11</v>
      </c>
      <c r="N97" s="16">
        <v>172</v>
      </c>
      <c r="O97" s="16">
        <v>54</v>
      </c>
      <c r="P97" s="16">
        <v>73</v>
      </c>
      <c r="Q97" s="16">
        <v>425</v>
      </c>
      <c r="R97" s="16">
        <v>144</v>
      </c>
      <c r="S97" s="16">
        <v>66</v>
      </c>
      <c r="T97" s="16">
        <v>61</v>
      </c>
      <c r="U97" s="16">
        <v>385</v>
      </c>
      <c r="V97" s="16">
        <v>31</v>
      </c>
      <c r="W97" s="16">
        <v>19</v>
      </c>
      <c r="X97" s="18">
        <f t="shared" si="5"/>
        <v>1430</v>
      </c>
      <c r="AA97" s="14" t="str">
        <f t="shared" si="7"/>
        <v>Education</v>
      </c>
      <c r="AB97" s="14" t="s">
        <v>11</v>
      </c>
      <c r="AC97" s="16">
        <v>1</v>
      </c>
      <c r="AD97" s="16">
        <v>1</v>
      </c>
      <c r="AE97" s="16">
        <v>0</v>
      </c>
      <c r="AF97" s="16">
        <v>11</v>
      </c>
      <c r="AG97" s="16">
        <v>3</v>
      </c>
      <c r="AH97" s="16">
        <v>2</v>
      </c>
      <c r="AI97" s="16">
        <v>1</v>
      </c>
      <c r="AJ97" s="16">
        <v>9</v>
      </c>
      <c r="AK97" s="16">
        <v>0</v>
      </c>
      <c r="AL97" s="16">
        <v>0</v>
      </c>
      <c r="AM97" s="18">
        <f>SUM(AC97:AL97)</f>
        <v>28</v>
      </c>
    </row>
    <row r="98" spans="7:39" x14ac:dyDescent="0.3">
      <c r="G98" s="15">
        <v>87</v>
      </c>
      <c r="L98" s="14" t="str">
        <f>Parameters1!$L$17</f>
        <v>Education</v>
      </c>
      <c r="M98" s="14" t="s">
        <v>11</v>
      </c>
      <c r="N98" s="17">
        <v>0.12</v>
      </c>
      <c r="O98" s="17">
        <v>3.7999999999999999E-2</v>
      </c>
      <c r="P98" s="17">
        <v>5.0999999999999997E-2</v>
      </c>
      <c r="Q98" s="17">
        <v>0.3</v>
      </c>
      <c r="R98" s="17">
        <v>0.10100000000000001</v>
      </c>
      <c r="S98" s="17">
        <v>4.5999999999999999E-2</v>
      </c>
      <c r="T98" s="17">
        <v>4.2999999999999997E-2</v>
      </c>
      <c r="U98" s="17">
        <v>0.26900000000000002</v>
      </c>
      <c r="V98" s="17">
        <v>2.1999999999999999E-2</v>
      </c>
      <c r="W98" s="17">
        <v>1.2999999999999999E-2</v>
      </c>
      <c r="X98" s="19">
        <f t="shared" si="5"/>
        <v>1.0030000000000001</v>
      </c>
      <c r="AA98" s="14" t="str">
        <f t="shared" si="7"/>
        <v>Education</v>
      </c>
      <c r="AB98" s="14" t="s">
        <v>11</v>
      </c>
      <c r="AC98" s="17">
        <v>3.5999999999999997E-2</v>
      </c>
      <c r="AD98" s="17">
        <v>3.5999999999999997E-2</v>
      </c>
      <c r="AE98" s="17">
        <v>0</v>
      </c>
      <c r="AF98" s="17">
        <v>0.39</v>
      </c>
      <c r="AG98" s="17">
        <v>0.107</v>
      </c>
      <c r="AH98" s="17">
        <v>7.0999999999999994E-2</v>
      </c>
      <c r="AI98" s="17">
        <v>3.5999999999999997E-2</v>
      </c>
      <c r="AJ98" s="17">
        <v>0.32100000000000001</v>
      </c>
      <c r="AK98" s="17">
        <v>0</v>
      </c>
      <c r="AL98" s="17">
        <v>0</v>
      </c>
      <c r="AM98" s="19">
        <f t="shared" si="6"/>
        <v>0.99700000000000011</v>
      </c>
    </row>
    <row r="99" spans="7:39" x14ac:dyDescent="0.3">
      <c r="G99" s="15">
        <v>88</v>
      </c>
      <c r="L99" s="14" t="str">
        <f>Parameters1!$L$17</f>
        <v>Education</v>
      </c>
      <c r="M99" s="14" t="s">
        <v>12</v>
      </c>
      <c r="N99" s="16">
        <v>765</v>
      </c>
      <c r="O99" s="16">
        <v>179</v>
      </c>
      <c r="P99" s="16">
        <v>166</v>
      </c>
      <c r="Q99" s="16">
        <v>905</v>
      </c>
      <c r="R99" s="16">
        <v>645</v>
      </c>
      <c r="S99" s="16">
        <v>198</v>
      </c>
      <c r="T99" s="16">
        <v>252</v>
      </c>
      <c r="U99" s="16">
        <v>1414</v>
      </c>
      <c r="V99" s="16">
        <v>247</v>
      </c>
      <c r="W99" s="16">
        <v>115</v>
      </c>
      <c r="X99" s="18">
        <f t="shared" si="5"/>
        <v>4886</v>
      </c>
      <c r="AA99" s="14" t="str">
        <f t="shared" si="7"/>
        <v>Education</v>
      </c>
      <c r="AB99" s="14" t="s">
        <v>12</v>
      </c>
      <c r="AC99" s="16">
        <v>10</v>
      </c>
      <c r="AD99" s="16">
        <v>1</v>
      </c>
      <c r="AE99" s="16">
        <v>3</v>
      </c>
      <c r="AF99" s="16">
        <v>16</v>
      </c>
      <c r="AG99" s="16">
        <v>6</v>
      </c>
      <c r="AH99" s="16">
        <v>7</v>
      </c>
      <c r="AI99" s="16">
        <v>5</v>
      </c>
      <c r="AJ99" s="16">
        <v>15</v>
      </c>
      <c r="AK99" s="16">
        <v>1</v>
      </c>
      <c r="AL99" s="16">
        <v>1</v>
      </c>
      <c r="AM99" s="18">
        <f>SUM(AC99:AL99)</f>
        <v>65</v>
      </c>
    </row>
    <row r="100" spans="7:39" x14ac:dyDescent="0.3">
      <c r="G100" s="15">
        <v>89</v>
      </c>
      <c r="L100" s="14" t="str">
        <f>Parameters1!$L$17</f>
        <v>Education</v>
      </c>
      <c r="M100" s="14" t="s">
        <v>12</v>
      </c>
      <c r="N100" s="63">
        <v>0.157</v>
      </c>
      <c r="O100" s="63">
        <v>3.6999999999999998E-2</v>
      </c>
      <c r="P100" s="63">
        <v>3.4000000000000002E-2</v>
      </c>
      <c r="Q100" s="63">
        <v>0.19</v>
      </c>
      <c r="R100" s="63">
        <v>0.13200000000000001</v>
      </c>
      <c r="S100" s="63">
        <v>4.1000000000000002E-2</v>
      </c>
      <c r="T100" s="63">
        <v>5.1999999999999998E-2</v>
      </c>
      <c r="U100" s="63">
        <v>0.28899999999999998</v>
      </c>
      <c r="V100" s="63">
        <v>5.0999999999999997E-2</v>
      </c>
      <c r="W100" s="63">
        <v>2.4E-2</v>
      </c>
      <c r="X100" s="64">
        <v>1</v>
      </c>
      <c r="AA100" s="14" t="str">
        <f t="shared" si="7"/>
        <v>Education</v>
      </c>
      <c r="AB100" s="14" t="s">
        <v>12</v>
      </c>
      <c r="AC100" s="17">
        <v>0.154</v>
      </c>
      <c r="AD100" s="17">
        <v>1.4999999999999999E-2</v>
      </c>
      <c r="AE100" s="17">
        <v>4.5999999999999999E-2</v>
      </c>
      <c r="AF100" s="17">
        <v>0.25</v>
      </c>
      <c r="AG100" s="17">
        <v>9.1999999999999998E-2</v>
      </c>
      <c r="AH100" s="17">
        <v>0.108</v>
      </c>
      <c r="AI100" s="17">
        <v>7.6999999999999999E-2</v>
      </c>
      <c r="AJ100" s="17">
        <v>0.23100000000000001</v>
      </c>
      <c r="AK100" s="17">
        <v>1.4999999999999999E-2</v>
      </c>
      <c r="AL100" s="17">
        <v>1.4999999999999999E-2</v>
      </c>
      <c r="AM100" s="19">
        <f t="shared" si="6"/>
        <v>1.0029999999999999</v>
      </c>
    </row>
    <row r="101" spans="7:39" x14ac:dyDescent="0.3">
      <c r="G101" s="15">
        <v>90</v>
      </c>
      <c r="L101" s="14" t="str">
        <f>Parameters1!$L$17</f>
        <v>Education</v>
      </c>
      <c r="M101" s="14" t="s">
        <v>13</v>
      </c>
      <c r="N101" s="16">
        <v>15877</v>
      </c>
      <c r="O101" s="16">
        <v>2588</v>
      </c>
      <c r="P101" s="16">
        <v>976</v>
      </c>
      <c r="Q101" s="16">
        <v>6470</v>
      </c>
      <c r="R101" s="16">
        <v>21860</v>
      </c>
      <c r="S101" s="16">
        <v>3290</v>
      </c>
      <c r="T101" s="16">
        <v>1966</v>
      </c>
      <c r="U101" s="16">
        <v>13600</v>
      </c>
      <c r="V101" s="16">
        <v>2031</v>
      </c>
      <c r="W101" s="16">
        <v>1115</v>
      </c>
      <c r="X101" s="18">
        <f t="shared" si="5"/>
        <v>69773</v>
      </c>
      <c r="AA101" s="14" t="str">
        <f t="shared" si="7"/>
        <v>Education</v>
      </c>
      <c r="AB101" s="14" t="s">
        <v>13</v>
      </c>
      <c r="AC101" s="16">
        <v>245</v>
      </c>
      <c r="AD101" s="16">
        <v>32</v>
      </c>
      <c r="AE101" s="16">
        <v>23</v>
      </c>
      <c r="AF101" s="16">
        <v>157</v>
      </c>
      <c r="AG101" s="16">
        <v>370</v>
      </c>
      <c r="AH101" s="16">
        <v>41</v>
      </c>
      <c r="AI101" s="16">
        <v>34</v>
      </c>
      <c r="AJ101" s="16">
        <v>246</v>
      </c>
      <c r="AK101" s="16">
        <v>12</v>
      </c>
      <c r="AL101" s="16">
        <v>11</v>
      </c>
      <c r="AM101" s="18">
        <f t="shared" si="6"/>
        <v>1171</v>
      </c>
    </row>
    <row r="102" spans="7:39" x14ac:dyDescent="0.3">
      <c r="G102" s="15">
        <v>91</v>
      </c>
      <c r="L102" s="14" t="str">
        <f>Parameters1!$L$17</f>
        <v>Education</v>
      </c>
      <c r="M102" s="14" t="s">
        <v>13</v>
      </c>
      <c r="N102" s="17">
        <v>0.22800000000000001</v>
      </c>
      <c r="O102" s="17">
        <v>3.6999999999999998E-2</v>
      </c>
      <c r="P102" s="17">
        <v>1.4E-2</v>
      </c>
      <c r="Q102" s="17">
        <v>0.09</v>
      </c>
      <c r="R102" s="17">
        <v>0.313</v>
      </c>
      <c r="S102" s="17">
        <v>4.7E-2</v>
      </c>
      <c r="T102" s="17">
        <v>2.8000000000000001E-2</v>
      </c>
      <c r="U102" s="17">
        <v>0.19500000000000001</v>
      </c>
      <c r="V102" s="17">
        <v>2.9000000000000001E-2</v>
      </c>
      <c r="W102" s="17">
        <v>1.6E-2</v>
      </c>
      <c r="X102" s="19">
        <f t="shared" si="5"/>
        <v>0.997</v>
      </c>
      <c r="AA102" s="14" t="str">
        <f t="shared" si="7"/>
        <v>Education</v>
      </c>
      <c r="AB102" s="14" t="s">
        <v>13</v>
      </c>
      <c r="AC102" s="17">
        <v>0.20899999999999999</v>
      </c>
      <c r="AD102" s="17">
        <v>2.7E-2</v>
      </c>
      <c r="AE102" s="17">
        <v>0.02</v>
      </c>
      <c r="AF102" s="17">
        <v>0.13</v>
      </c>
      <c r="AG102" s="17">
        <v>0.316</v>
      </c>
      <c r="AH102" s="17">
        <v>3.5000000000000003E-2</v>
      </c>
      <c r="AI102" s="17">
        <v>2.9000000000000001E-2</v>
      </c>
      <c r="AJ102" s="17">
        <v>0.21</v>
      </c>
      <c r="AK102" s="17">
        <v>0.01</v>
      </c>
      <c r="AL102" s="17">
        <v>8.9999999999999993E-3</v>
      </c>
      <c r="AM102" s="19">
        <f t="shared" si="6"/>
        <v>0.995</v>
      </c>
    </row>
    <row r="103" spans="7:39" x14ac:dyDescent="0.3">
      <c r="G103" s="15">
        <v>92</v>
      </c>
      <c r="L103" s="14" t="str">
        <f>Parameters1!$L$17</f>
        <v>Education</v>
      </c>
      <c r="M103" s="14" t="s">
        <v>14</v>
      </c>
      <c r="N103" s="16">
        <v>50235</v>
      </c>
      <c r="O103" s="16">
        <v>6950</v>
      </c>
      <c r="P103" s="16">
        <v>1337</v>
      </c>
      <c r="Q103" s="16">
        <v>8024</v>
      </c>
      <c r="R103" s="16">
        <v>119055</v>
      </c>
      <c r="S103" s="16">
        <v>15694</v>
      </c>
      <c r="T103" s="16">
        <v>4168</v>
      </c>
      <c r="U103" s="16">
        <v>29301</v>
      </c>
      <c r="V103" s="16">
        <v>1883</v>
      </c>
      <c r="W103" s="16">
        <v>1438</v>
      </c>
      <c r="X103" s="18">
        <f>SUM(N103:W103)</f>
        <v>238085</v>
      </c>
      <c r="AA103" s="14" t="str">
        <f t="shared" si="7"/>
        <v>Education</v>
      </c>
      <c r="AB103" s="14" t="s">
        <v>14</v>
      </c>
      <c r="AC103" s="16">
        <v>444</v>
      </c>
      <c r="AD103" s="16">
        <v>55</v>
      </c>
      <c r="AE103" s="16">
        <v>23</v>
      </c>
      <c r="AF103" s="16">
        <v>173</v>
      </c>
      <c r="AG103" s="16">
        <v>1191</v>
      </c>
      <c r="AH103" s="16">
        <v>343</v>
      </c>
      <c r="AI103" s="16">
        <v>71</v>
      </c>
      <c r="AJ103" s="16">
        <v>414</v>
      </c>
      <c r="AK103" s="16">
        <v>12</v>
      </c>
      <c r="AL103" s="16">
        <v>17</v>
      </c>
      <c r="AM103" s="18">
        <f t="shared" si="6"/>
        <v>2743</v>
      </c>
    </row>
    <row r="104" spans="7:39" x14ac:dyDescent="0.3">
      <c r="G104" s="15">
        <v>93</v>
      </c>
      <c r="L104" s="14" t="str">
        <f>Parameters1!$L$17</f>
        <v>Education</v>
      </c>
      <c r="M104" s="14" t="s">
        <v>14</v>
      </c>
      <c r="N104" s="17">
        <v>0.21099999999999999</v>
      </c>
      <c r="O104" s="17">
        <v>2.9000000000000001E-2</v>
      </c>
      <c r="P104" s="17">
        <v>6.0000000000000001E-3</v>
      </c>
      <c r="Q104" s="17">
        <v>0.03</v>
      </c>
      <c r="R104" s="17">
        <v>0.5</v>
      </c>
      <c r="S104" s="17">
        <v>6.6000000000000003E-2</v>
      </c>
      <c r="T104" s="17">
        <v>1.7999999999999999E-2</v>
      </c>
      <c r="U104" s="17">
        <v>0.123</v>
      </c>
      <c r="V104" s="17">
        <v>8.0000000000000002E-3</v>
      </c>
      <c r="W104" s="17">
        <v>6.0000000000000001E-3</v>
      </c>
      <c r="X104" s="19">
        <f t="shared" si="5"/>
        <v>0.99700000000000011</v>
      </c>
      <c r="AA104" s="14" t="str">
        <f t="shared" si="7"/>
        <v>Education</v>
      </c>
      <c r="AB104" s="14" t="s">
        <v>14</v>
      </c>
      <c r="AC104" s="17">
        <v>0.16200000000000001</v>
      </c>
      <c r="AD104" s="17">
        <v>0.02</v>
      </c>
      <c r="AE104" s="17">
        <v>8.0000000000000002E-3</v>
      </c>
      <c r="AF104" s="17">
        <v>0.06</v>
      </c>
      <c r="AG104" s="17">
        <v>0.434</v>
      </c>
      <c r="AH104" s="17">
        <v>0.125</v>
      </c>
      <c r="AI104" s="17">
        <v>2.5999999999999999E-2</v>
      </c>
      <c r="AJ104" s="17">
        <v>0.151</v>
      </c>
      <c r="AK104" s="17">
        <v>4.0000000000000001E-3</v>
      </c>
      <c r="AL104" s="17">
        <v>6.0000000000000001E-3</v>
      </c>
      <c r="AM104" s="19">
        <f t="shared" si="6"/>
        <v>0.996</v>
      </c>
    </row>
    <row r="105" spans="7:39" x14ac:dyDescent="0.3">
      <c r="G105" s="15">
        <v>94</v>
      </c>
      <c r="L105" s="14" t="str">
        <f>Parameters1!$L$17</f>
        <v>Education</v>
      </c>
      <c r="M105" s="14" t="s">
        <v>15</v>
      </c>
      <c r="N105" s="16">
        <v>20747</v>
      </c>
      <c r="O105" s="16">
        <v>5990</v>
      </c>
      <c r="P105" s="16">
        <v>329</v>
      </c>
      <c r="Q105" s="16">
        <v>1665</v>
      </c>
      <c r="R105" s="16">
        <v>31472</v>
      </c>
      <c r="S105" s="16">
        <v>16017</v>
      </c>
      <c r="T105" s="16">
        <v>823</v>
      </c>
      <c r="U105" s="16">
        <v>7546</v>
      </c>
      <c r="V105" s="16">
        <v>362</v>
      </c>
      <c r="W105" s="16">
        <v>321</v>
      </c>
      <c r="X105" s="18">
        <f t="shared" si="5"/>
        <v>85272</v>
      </c>
      <c r="AA105" s="14" t="str">
        <f t="shared" si="7"/>
        <v>Education</v>
      </c>
      <c r="AB105" s="14" t="s">
        <v>15</v>
      </c>
      <c r="AC105" s="16">
        <v>229</v>
      </c>
      <c r="AD105" s="16">
        <v>24</v>
      </c>
      <c r="AE105" s="16">
        <v>6</v>
      </c>
      <c r="AF105" s="16">
        <v>35</v>
      </c>
      <c r="AG105" s="16">
        <v>276</v>
      </c>
      <c r="AH105" s="16">
        <v>48</v>
      </c>
      <c r="AI105" s="16">
        <v>15</v>
      </c>
      <c r="AJ105" s="16">
        <v>80</v>
      </c>
      <c r="AK105" s="16">
        <v>2</v>
      </c>
      <c r="AL105" s="16">
        <v>1</v>
      </c>
      <c r="AM105" s="18">
        <f t="shared" si="6"/>
        <v>716</v>
      </c>
    </row>
    <row r="106" spans="7:39" x14ac:dyDescent="0.3">
      <c r="G106" s="15">
        <v>95</v>
      </c>
      <c r="L106" s="14" t="str">
        <f>Parameters1!$L$17</f>
        <v>Education</v>
      </c>
      <c r="M106" s="14" t="s">
        <v>15</v>
      </c>
      <c r="N106" s="17">
        <v>0.24299999999999999</v>
      </c>
      <c r="O106" s="17">
        <v>7.0000000000000007E-2</v>
      </c>
      <c r="P106" s="17">
        <v>4.0000000000000001E-3</v>
      </c>
      <c r="Q106" s="17">
        <v>0.02</v>
      </c>
      <c r="R106" s="17">
        <v>0.36899999999999999</v>
      </c>
      <c r="S106" s="17">
        <v>0.188</v>
      </c>
      <c r="T106" s="17">
        <v>0.01</v>
      </c>
      <c r="U106" s="17">
        <v>8.7999999999999995E-2</v>
      </c>
      <c r="V106" s="17">
        <v>4.0000000000000001E-3</v>
      </c>
      <c r="W106" s="17">
        <v>4.0000000000000001E-3</v>
      </c>
      <c r="X106" s="19">
        <f t="shared" si="5"/>
        <v>0.99999999999999989</v>
      </c>
      <c r="AA106" s="14" t="str">
        <f t="shared" si="7"/>
        <v>Education</v>
      </c>
      <c r="AB106" s="14" t="s">
        <v>15</v>
      </c>
      <c r="AC106" s="17">
        <v>0.32</v>
      </c>
      <c r="AD106" s="17">
        <v>3.4000000000000002E-2</v>
      </c>
      <c r="AE106" s="17">
        <v>8.0000000000000002E-3</v>
      </c>
      <c r="AF106" s="17">
        <v>0.05</v>
      </c>
      <c r="AG106" s="17">
        <v>0.38500000000000001</v>
      </c>
      <c r="AH106" s="17">
        <v>6.7000000000000004E-2</v>
      </c>
      <c r="AI106" s="17">
        <v>2.1000000000000001E-2</v>
      </c>
      <c r="AJ106" s="17">
        <v>0.112</v>
      </c>
      <c r="AK106" s="17">
        <v>3.0000000000000001E-3</v>
      </c>
      <c r="AL106" s="17">
        <v>1E-3</v>
      </c>
      <c r="AM106" s="19">
        <f t="shared" si="6"/>
        <v>1.0009999999999999</v>
      </c>
    </row>
    <row r="107" spans="7:39" x14ac:dyDescent="0.3">
      <c r="G107" s="15">
        <v>96</v>
      </c>
      <c r="L107" s="14" t="str">
        <f>Parameters1!$L$17</f>
        <v>Education</v>
      </c>
      <c r="M107" s="14" t="s">
        <v>16</v>
      </c>
      <c r="N107" s="16">
        <v>15164</v>
      </c>
      <c r="O107" s="16">
        <v>2498</v>
      </c>
      <c r="P107" s="16">
        <v>36</v>
      </c>
      <c r="Q107" s="16">
        <v>367</v>
      </c>
      <c r="R107" s="16">
        <v>16918</v>
      </c>
      <c r="S107" s="16">
        <v>3034</v>
      </c>
      <c r="T107" s="16">
        <v>34</v>
      </c>
      <c r="U107" s="16">
        <v>407</v>
      </c>
      <c r="V107" s="16">
        <v>208</v>
      </c>
      <c r="W107" s="16">
        <v>146</v>
      </c>
      <c r="X107" s="18">
        <f t="shared" si="5"/>
        <v>38812</v>
      </c>
      <c r="AA107" s="14" t="str">
        <f t="shared" si="7"/>
        <v>Education</v>
      </c>
      <c r="AB107" s="14" t="s">
        <v>16</v>
      </c>
      <c r="AC107" s="16">
        <v>209</v>
      </c>
      <c r="AD107" s="16">
        <v>24</v>
      </c>
      <c r="AE107" s="16">
        <v>4</v>
      </c>
      <c r="AF107" s="16">
        <v>9</v>
      </c>
      <c r="AG107" s="16">
        <v>246</v>
      </c>
      <c r="AH107" s="16">
        <v>20</v>
      </c>
      <c r="AI107" s="16">
        <v>2</v>
      </c>
      <c r="AJ107" s="16">
        <v>6</v>
      </c>
      <c r="AK107" s="16">
        <v>0</v>
      </c>
      <c r="AL107" s="16">
        <v>0</v>
      </c>
      <c r="AM107" s="18">
        <f t="shared" si="6"/>
        <v>520</v>
      </c>
    </row>
    <row r="108" spans="7:39" x14ac:dyDescent="0.3">
      <c r="G108" s="15">
        <v>97</v>
      </c>
      <c r="L108" s="14" t="str">
        <f>Parameters1!$L$17</f>
        <v>Education</v>
      </c>
      <c r="M108" s="14" t="s">
        <v>16</v>
      </c>
      <c r="N108" s="17">
        <v>0.39100000000000001</v>
      </c>
      <c r="O108" s="17">
        <v>6.4000000000000001E-2</v>
      </c>
      <c r="P108" s="17">
        <v>1E-3</v>
      </c>
      <c r="Q108" s="17">
        <v>0.01</v>
      </c>
      <c r="R108" s="17">
        <v>0.436</v>
      </c>
      <c r="S108" s="17">
        <v>7.8E-2</v>
      </c>
      <c r="T108" s="17">
        <v>1E-3</v>
      </c>
      <c r="U108" s="17">
        <v>0.01</v>
      </c>
      <c r="V108" s="17">
        <v>5.0000000000000001E-3</v>
      </c>
      <c r="W108" s="17">
        <v>4.0000000000000001E-3</v>
      </c>
      <c r="X108" s="19">
        <f t="shared" ref="X108:X138" si="8">SUM(N108:W108)</f>
        <v>1</v>
      </c>
      <c r="AA108" s="14" t="str">
        <f t="shared" si="7"/>
        <v>Education</v>
      </c>
      <c r="AB108" s="14" t="s">
        <v>16</v>
      </c>
      <c r="AC108" s="17">
        <v>0.40200000000000002</v>
      </c>
      <c r="AD108" s="17">
        <v>4.5999999999999999E-2</v>
      </c>
      <c r="AE108" s="17">
        <v>8.0000000000000002E-3</v>
      </c>
      <c r="AF108" s="17">
        <v>0.02</v>
      </c>
      <c r="AG108" s="17">
        <v>0.47299999999999998</v>
      </c>
      <c r="AH108" s="17">
        <v>3.7999999999999999E-2</v>
      </c>
      <c r="AI108" s="17">
        <v>4.0000000000000001E-3</v>
      </c>
      <c r="AJ108" s="17">
        <v>1.2E-2</v>
      </c>
      <c r="AK108" s="17">
        <v>0</v>
      </c>
      <c r="AL108" s="17">
        <v>0</v>
      </c>
      <c r="AM108" s="19">
        <f t="shared" ref="AM108:AM139" si="9">SUM(AC108:AL108)</f>
        <v>1.0030000000000001</v>
      </c>
    </row>
    <row r="109" spans="7:39" x14ac:dyDescent="0.3">
      <c r="G109" s="15">
        <v>98</v>
      </c>
      <c r="L109" s="14" t="str">
        <f>Parameters1!$L$17</f>
        <v>Education</v>
      </c>
      <c r="M109" s="14" t="s">
        <v>17</v>
      </c>
      <c r="N109" s="16">
        <v>102960</v>
      </c>
      <c r="O109" s="16">
        <v>18259</v>
      </c>
      <c r="P109" s="16">
        <v>2917</v>
      </c>
      <c r="Q109" s="16">
        <v>17856</v>
      </c>
      <c r="R109" s="16">
        <v>190094</v>
      </c>
      <c r="S109" s="16">
        <v>38299</v>
      </c>
      <c r="T109" s="16">
        <v>7304</v>
      </c>
      <c r="U109" s="16">
        <v>52653</v>
      </c>
      <c r="V109" s="16">
        <v>4762</v>
      </c>
      <c r="W109" s="16">
        <v>3154</v>
      </c>
      <c r="X109" s="18">
        <f t="shared" si="8"/>
        <v>438258</v>
      </c>
      <c r="AA109" s="14" t="str">
        <f t="shared" si="7"/>
        <v>Education</v>
      </c>
      <c r="AB109" s="14" t="s">
        <v>17</v>
      </c>
      <c r="AC109" s="16">
        <v>1138</v>
      </c>
      <c r="AD109" s="16">
        <v>137</v>
      </c>
      <c r="AE109" s="16">
        <v>59</v>
      </c>
      <c r="AF109" s="16">
        <v>401</v>
      </c>
      <c r="AG109" s="16">
        <v>2092</v>
      </c>
      <c r="AH109" s="16">
        <v>461</v>
      </c>
      <c r="AI109" s="16">
        <v>128</v>
      </c>
      <c r="AJ109" s="16">
        <v>770</v>
      </c>
      <c r="AK109" s="16">
        <v>27</v>
      </c>
      <c r="AL109" s="16">
        <v>30</v>
      </c>
      <c r="AM109" s="18">
        <f t="shared" si="9"/>
        <v>5243</v>
      </c>
    </row>
    <row r="110" spans="7:39" x14ac:dyDescent="0.3">
      <c r="G110" s="15">
        <v>99</v>
      </c>
      <c r="L110" s="14" t="str">
        <f>Parameters1!$L$17</f>
        <v>Education</v>
      </c>
      <c r="M110" s="14" t="s">
        <v>17</v>
      </c>
      <c r="N110" s="17">
        <v>0.23499999999999999</v>
      </c>
      <c r="O110" s="17">
        <v>4.2000000000000003E-2</v>
      </c>
      <c r="P110" s="17">
        <v>7.0000000000000001E-3</v>
      </c>
      <c r="Q110" s="17">
        <v>4.1000000000000002E-2</v>
      </c>
      <c r="R110" s="17">
        <v>0.434</v>
      </c>
      <c r="S110" s="17">
        <v>8.6999999999999994E-2</v>
      </c>
      <c r="T110" s="17">
        <v>1.7000000000000001E-2</v>
      </c>
      <c r="U110" s="17">
        <v>0.12</v>
      </c>
      <c r="V110" s="17">
        <v>1.0999999999999999E-2</v>
      </c>
      <c r="W110" s="17">
        <v>7.0000000000000001E-3</v>
      </c>
      <c r="X110" s="19">
        <f t="shared" si="8"/>
        <v>1.0009999999999999</v>
      </c>
      <c r="AA110" s="14" t="str">
        <f t="shared" si="7"/>
        <v>Education</v>
      </c>
      <c r="AB110" s="14" t="s">
        <v>17</v>
      </c>
      <c r="AC110" s="17">
        <v>0.217</v>
      </c>
      <c r="AD110" s="17">
        <v>2.5999999999999999E-2</v>
      </c>
      <c r="AE110" s="17">
        <v>1.0999999999999999E-2</v>
      </c>
      <c r="AF110" s="17">
        <v>7.5999999999999998E-2</v>
      </c>
      <c r="AG110" s="17">
        <v>0.39900000000000002</v>
      </c>
      <c r="AH110" s="17">
        <v>8.7999999999999995E-2</v>
      </c>
      <c r="AI110" s="17">
        <v>2.4E-2</v>
      </c>
      <c r="AJ110" s="17">
        <v>0.14699999999999999</v>
      </c>
      <c r="AK110" s="17">
        <v>5.0000000000000001E-3</v>
      </c>
      <c r="AL110" s="17">
        <v>6.0000000000000001E-3</v>
      </c>
      <c r="AM110" s="19">
        <f t="shared" si="9"/>
        <v>0.99900000000000011</v>
      </c>
    </row>
    <row r="111" spans="7:39" x14ac:dyDescent="0.3">
      <c r="G111" s="15">
        <v>100</v>
      </c>
      <c r="L111" s="14" t="str">
        <f>Parameters1!$L$17</f>
        <v>Education</v>
      </c>
      <c r="M111" s="14" t="s">
        <v>18</v>
      </c>
      <c r="N111" s="16">
        <v>16699</v>
      </c>
      <c r="O111" s="16">
        <v>1473</v>
      </c>
      <c r="P111" s="16">
        <v>544</v>
      </c>
      <c r="Q111" s="16">
        <v>2445</v>
      </c>
      <c r="R111" s="16">
        <v>34091</v>
      </c>
      <c r="S111" s="16">
        <v>2420</v>
      </c>
      <c r="T111" s="16">
        <v>983</v>
      </c>
      <c r="U111" s="16">
        <v>4972</v>
      </c>
      <c r="V111" s="16">
        <v>1991</v>
      </c>
      <c r="W111" s="16">
        <v>1073</v>
      </c>
      <c r="X111" s="18">
        <f t="shared" si="8"/>
        <v>66691</v>
      </c>
      <c r="AA111" s="14" t="str">
        <f t="shared" si="7"/>
        <v>Education</v>
      </c>
      <c r="AB111" s="14" t="s">
        <v>18</v>
      </c>
      <c r="AC111" s="16">
        <v>225</v>
      </c>
      <c r="AD111" s="16">
        <v>21</v>
      </c>
      <c r="AE111" s="16">
        <v>2</v>
      </c>
      <c r="AF111" s="16">
        <v>21</v>
      </c>
      <c r="AG111" s="16">
        <v>174</v>
      </c>
      <c r="AH111" s="16">
        <v>22</v>
      </c>
      <c r="AI111" s="16">
        <v>7</v>
      </c>
      <c r="AJ111" s="16">
        <v>45</v>
      </c>
      <c r="AK111" s="16">
        <v>11</v>
      </c>
      <c r="AL111" s="16">
        <v>6</v>
      </c>
      <c r="AM111" s="18">
        <f>SUM(AC111:AL111)</f>
        <v>534</v>
      </c>
    </row>
    <row r="112" spans="7:39" x14ac:dyDescent="0.3">
      <c r="G112" s="15">
        <v>101</v>
      </c>
      <c r="L112" s="14" t="str">
        <f>Parameters1!$L$17</f>
        <v>Education</v>
      </c>
      <c r="M112" s="14" t="s">
        <v>18</v>
      </c>
      <c r="N112" s="17">
        <v>0.25</v>
      </c>
      <c r="O112" s="17">
        <v>2.1999999999999999E-2</v>
      </c>
      <c r="P112" s="17">
        <v>8.0000000000000002E-3</v>
      </c>
      <c r="Q112" s="17">
        <v>3.6999999999999998E-2</v>
      </c>
      <c r="R112" s="17">
        <v>0.51100000000000001</v>
      </c>
      <c r="S112" s="17">
        <v>3.5999999999999997E-2</v>
      </c>
      <c r="T112" s="17">
        <v>1.4999999999999999E-2</v>
      </c>
      <c r="U112" s="17">
        <v>7.4999999999999997E-2</v>
      </c>
      <c r="V112" s="17">
        <v>0.03</v>
      </c>
      <c r="W112" s="17">
        <v>1.6E-2</v>
      </c>
      <c r="X112" s="19">
        <f t="shared" si="8"/>
        <v>1</v>
      </c>
      <c r="AA112" s="14" t="str">
        <f t="shared" si="7"/>
        <v>Education</v>
      </c>
      <c r="AB112" s="14" t="s">
        <v>18</v>
      </c>
      <c r="AC112" s="17">
        <v>0.42099999999999999</v>
      </c>
      <c r="AD112" s="17">
        <v>3.9E-2</v>
      </c>
      <c r="AE112" s="17">
        <v>4.0000000000000001E-3</v>
      </c>
      <c r="AF112" s="17">
        <v>3.9E-2</v>
      </c>
      <c r="AG112" s="17">
        <v>0.32600000000000001</v>
      </c>
      <c r="AH112" s="17">
        <v>4.1000000000000002E-2</v>
      </c>
      <c r="AI112" s="17">
        <v>1.2999999999999999E-2</v>
      </c>
      <c r="AJ112" s="17">
        <v>8.4000000000000005E-2</v>
      </c>
      <c r="AK112" s="17">
        <v>2.1000000000000001E-2</v>
      </c>
      <c r="AL112" s="17">
        <v>1.0999999999999999E-2</v>
      </c>
      <c r="AM112" s="19">
        <f t="shared" si="9"/>
        <v>0.999</v>
      </c>
    </row>
    <row r="113" spans="7:39" x14ac:dyDescent="0.3">
      <c r="G113" s="15">
        <v>102</v>
      </c>
      <c r="L113" s="14" t="str">
        <f>Parameters1!$L$17</f>
        <v>Education</v>
      </c>
      <c r="M113" s="14" t="s">
        <v>19</v>
      </c>
      <c r="N113" s="16">
        <v>119659</v>
      </c>
      <c r="O113" s="16">
        <v>19732</v>
      </c>
      <c r="P113" s="16">
        <v>3461</v>
      </c>
      <c r="Q113" s="16">
        <v>20301</v>
      </c>
      <c r="R113" s="16">
        <v>224185</v>
      </c>
      <c r="S113" s="16">
        <v>40719</v>
      </c>
      <c r="T113" s="16">
        <v>8287</v>
      </c>
      <c r="U113" s="16">
        <v>57625</v>
      </c>
      <c r="V113" s="16">
        <v>6753</v>
      </c>
      <c r="W113" s="16">
        <v>4227</v>
      </c>
      <c r="X113" s="18">
        <f t="shared" si="8"/>
        <v>504949</v>
      </c>
      <c r="AA113" s="14" t="str">
        <f t="shared" si="7"/>
        <v>Education</v>
      </c>
      <c r="AB113" s="14" t="s">
        <v>19</v>
      </c>
      <c r="AC113" s="16">
        <v>1363</v>
      </c>
      <c r="AD113" s="16">
        <v>158</v>
      </c>
      <c r="AE113" s="16">
        <v>61</v>
      </c>
      <c r="AF113" s="16">
        <v>422</v>
      </c>
      <c r="AG113" s="16">
        <v>2266</v>
      </c>
      <c r="AH113" s="16">
        <v>483</v>
      </c>
      <c r="AI113" s="16">
        <v>135</v>
      </c>
      <c r="AJ113" s="16">
        <v>815</v>
      </c>
      <c r="AK113" s="16">
        <v>38</v>
      </c>
      <c r="AL113" s="16">
        <v>36</v>
      </c>
      <c r="AM113" s="18">
        <f t="shared" si="9"/>
        <v>5777</v>
      </c>
    </row>
    <row r="114" spans="7:39" x14ac:dyDescent="0.3">
      <c r="G114" s="15">
        <v>103</v>
      </c>
      <c r="L114" s="14" t="str">
        <f>Parameters1!$L$18</f>
        <v>Electricity, gas, steam and air conditioning supply</v>
      </c>
      <c r="M114" s="14" t="s">
        <v>11</v>
      </c>
      <c r="N114" s="16">
        <v>112</v>
      </c>
      <c r="O114" s="16">
        <v>27</v>
      </c>
      <c r="P114" s="16">
        <v>67</v>
      </c>
      <c r="Q114" s="16">
        <v>379</v>
      </c>
      <c r="R114" s="16">
        <v>81</v>
      </c>
      <c r="S114" s="16">
        <v>25</v>
      </c>
      <c r="T114" s="16">
        <v>38</v>
      </c>
      <c r="U114" s="16">
        <v>61</v>
      </c>
      <c r="V114" s="16">
        <v>41</v>
      </c>
      <c r="W114" s="16">
        <v>6</v>
      </c>
      <c r="X114" s="18">
        <f t="shared" si="8"/>
        <v>837</v>
      </c>
      <c r="AA114" s="14" t="str">
        <f t="shared" si="7"/>
        <v>Electricity, gas, steam and air conditioning supply</v>
      </c>
      <c r="AB114" s="14" t="s">
        <v>11</v>
      </c>
      <c r="AC114" s="16">
        <v>3</v>
      </c>
      <c r="AD114" s="16">
        <v>1</v>
      </c>
      <c r="AE114" s="16">
        <v>4</v>
      </c>
      <c r="AF114" s="16">
        <v>6</v>
      </c>
      <c r="AG114" s="16">
        <v>1</v>
      </c>
      <c r="AH114" s="16">
        <v>0</v>
      </c>
      <c r="AI114" s="16">
        <v>2</v>
      </c>
      <c r="AJ114" s="16">
        <v>1</v>
      </c>
      <c r="AK114" s="16">
        <v>0</v>
      </c>
      <c r="AL114" s="16">
        <v>0</v>
      </c>
      <c r="AM114" s="18">
        <f t="shared" si="9"/>
        <v>18</v>
      </c>
    </row>
    <row r="115" spans="7:39" x14ac:dyDescent="0.3">
      <c r="G115" s="15">
        <v>104</v>
      </c>
      <c r="L115" s="14" t="str">
        <f>Parameters1!$L$18</f>
        <v>Electricity, gas, steam and air conditioning supply</v>
      </c>
      <c r="M115" s="14" t="s">
        <v>11</v>
      </c>
      <c r="N115" s="17">
        <v>0.13400000000000001</v>
      </c>
      <c r="O115" s="17">
        <v>3.2000000000000001E-2</v>
      </c>
      <c r="P115" s="17">
        <v>0.08</v>
      </c>
      <c r="Q115" s="17">
        <v>0.45</v>
      </c>
      <c r="R115" s="17">
        <v>9.7000000000000003E-2</v>
      </c>
      <c r="S115" s="17">
        <v>0.03</v>
      </c>
      <c r="T115" s="17">
        <v>4.4999999999999998E-2</v>
      </c>
      <c r="U115" s="17">
        <v>7.2999999999999995E-2</v>
      </c>
      <c r="V115" s="17">
        <v>4.9000000000000002E-2</v>
      </c>
      <c r="W115" s="17">
        <v>7.0000000000000001E-3</v>
      </c>
      <c r="X115" s="19">
        <f t="shared" si="8"/>
        <v>0.997</v>
      </c>
      <c r="AA115" s="14" t="str">
        <f t="shared" si="7"/>
        <v>Electricity, gas, steam and air conditioning supply</v>
      </c>
      <c r="AB115" s="14" t="s">
        <v>11</v>
      </c>
      <c r="AC115" s="17">
        <v>0.16700000000000001</v>
      </c>
      <c r="AD115" s="17">
        <v>5.6000000000000001E-2</v>
      </c>
      <c r="AE115" s="17">
        <v>0.222</v>
      </c>
      <c r="AF115" s="17">
        <v>0.33</v>
      </c>
      <c r="AG115" s="17">
        <v>5.6000000000000001E-2</v>
      </c>
      <c r="AH115" s="17">
        <v>0</v>
      </c>
      <c r="AI115" s="17">
        <v>0.111</v>
      </c>
      <c r="AJ115" s="17">
        <v>5.6000000000000001E-2</v>
      </c>
      <c r="AK115" s="17">
        <v>0</v>
      </c>
      <c r="AL115" s="17">
        <v>0</v>
      </c>
      <c r="AM115" s="19">
        <f t="shared" si="9"/>
        <v>0.99800000000000011</v>
      </c>
    </row>
    <row r="116" spans="7:39" x14ac:dyDescent="0.3">
      <c r="G116" s="15">
        <v>105</v>
      </c>
      <c r="L116" s="14" t="str">
        <f>Parameters1!$L$18</f>
        <v>Electricity, gas, steam and air conditioning supply</v>
      </c>
      <c r="M116" s="14" t="s">
        <v>12</v>
      </c>
      <c r="N116" s="16">
        <v>615</v>
      </c>
      <c r="O116" s="16">
        <v>103</v>
      </c>
      <c r="P116" s="16">
        <v>163</v>
      </c>
      <c r="Q116" s="16">
        <v>606</v>
      </c>
      <c r="R116" s="16">
        <v>408</v>
      </c>
      <c r="S116" s="16">
        <v>63</v>
      </c>
      <c r="T116" s="16">
        <v>92</v>
      </c>
      <c r="U116" s="16">
        <v>281</v>
      </c>
      <c r="V116" s="16">
        <v>61</v>
      </c>
      <c r="W116" s="16">
        <v>21</v>
      </c>
      <c r="X116" s="18">
        <f t="shared" si="8"/>
        <v>2413</v>
      </c>
      <c r="AA116" s="14" t="str">
        <f t="shared" si="7"/>
        <v>Electricity, gas, steam and air conditioning supply</v>
      </c>
      <c r="AB116" s="14" t="s">
        <v>12</v>
      </c>
      <c r="AC116" s="16">
        <v>8</v>
      </c>
      <c r="AD116" s="16">
        <v>3</v>
      </c>
      <c r="AE116" s="16">
        <v>3</v>
      </c>
      <c r="AF116" s="16">
        <v>8</v>
      </c>
      <c r="AG116" s="16">
        <v>4</v>
      </c>
      <c r="AH116" s="16">
        <v>2</v>
      </c>
      <c r="AI116" s="16">
        <v>2</v>
      </c>
      <c r="AJ116" s="16">
        <v>8</v>
      </c>
      <c r="AK116" s="16">
        <v>1</v>
      </c>
      <c r="AL116" s="16">
        <v>0</v>
      </c>
      <c r="AM116" s="18">
        <f t="shared" si="9"/>
        <v>39</v>
      </c>
    </row>
    <row r="117" spans="7:39" x14ac:dyDescent="0.3">
      <c r="G117" s="15">
        <v>106</v>
      </c>
      <c r="L117" s="14" t="str">
        <f>Parameters1!$L$18</f>
        <v>Electricity, gas, steam and air conditioning supply</v>
      </c>
      <c r="M117" s="14" t="s">
        <v>12</v>
      </c>
      <c r="N117" s="17">
        <v>0.255</v>
      </c>
      <c r="O117" s="17">
        <v>4.2999999999999997E-2</v>
      </c>
      <c r="P117" s="17">
        <v>6.8000000000000005E-2</v>
      </c>
      <c r="Q117" s="17">
        <v>0.25</v>
      </c>
      <c r="R117" s="17">
        <v>0.16900000000000001</v>
      </c>
      <c r="S117" s="17">
        <v>2.5999999999999999E-2</v>
      </c>
      <c r="T117" s="17">
        <v>3.7999999999999999E-2</v>
      </c>
      <c r="U117" s="17">
        <v>0.11600000000000001</v>
      </c>
      <c r="V117" s="17">
        <v>2.5000000000000001E-2</v>
      </c>
      <c r="W117" s="17">
        <v>8.9999999999999993E-3</v>
      </c>
      <c r="X117" s="19">
        <f t="shared" si="8"/>
        <v>0.99900000000000011</v>
      </c>
      <c r="AA117" s="14" t="str">
        <f t="shared" si="7"/>
        <v>Electricity, gas, steam and air conditioning supply</v>
      </c>
      <c r="AB117" s="14" t="s">
        <v>12</v>
      </c>
      <c r="AC117" s="63">
        <v>0.20499999999999999</v>
      </c>
      <c r="AD117" s="63">
        <v>7.6999999999999999E-2</v>
      </c>
      <c r="AE117" s="63">
        <v>7.6999999999999999E-2</v>
      </c>
      <c r="AF117" s="63">
        <v>0.21</v>
      </c>
      <c r="AG117" s="63">
        <v>0.10299999999999999</v>
      </c>
      <c r="AH117" s="63">
        <v>5.0999999999999997E-2</v>
      </c>
      <c r="AI117" s="63">
        <v>5.0999999999999997E-2</v>
      </c>
      <c r="AJ117" s="63">
        <v>0.20499999999999999</v>
      </c>
      <c r="AK117" s="63">
        <v>2.5999999999999999E-2</v>
      </c>
      <c r="AL117" s="63">
        <v>0</v>
      </c>
      <c r="AM117" s="64">
        <v>1</v>
      </c>
    </row>
    <row r="118" spans="7:39" x14ac:dyDescent="0.3">
      <c r="G118" s="15">
        <v>107</v>
      </c>
      <c r="L118" s="14" t="str">
        <f>Parameters1!$L$18</f>
        <v>Electricity, gas, steam and air conditioning supply</v>
      </c>
      <c r="M118" s="14" t="s">
        <v>13</v>
      </c>
      <c r="N118" s="16">
        <v>4288</v>
      </c>
      <c r="O118" s="16">
        <v>647</v>
      </c>
      <c r="P118" s="16">
        <v>651</v>
      </c>
      <c r="Q118" s="16">
        <v>1925</v>
      </c>
      <c r="R118" s="16">
        <v>3501</v>
      </c>
      <c r="S118" s="16">
        <v>312</v>
      </c>
      <c r="T118" s="16">
        <v>341</v>
      </c>
      <c r="U118" s="16">
        <v>744</v>
      </c>
      <c r="V118" s="16">
        <v>116</v>
      </c>
      <c r="W118" s="16">
        <v>31</v>
      </c>
      <c r="X118" s="18">
        <f>SUM(N118:W118)</f>
        <v>12556</v>
      </c>
      <c r="AA118" s="14" t="str">
        <f t="shared" si="7"/>
        <v>Electricity, gas, steam and air conditioning supply</v>
      </c>
      <c r="AB118" s="14" t="s">
        <v>13</v>
      </c>
      <c r="AC118" s="16">
        <v>65</v>
      </c>
      <c r="AD118" s="16">
        <v>12</v>
      </c>
      <c r="AE118" s="16">
        <v>14</v>
      </c>
      <c r="AF118" s="16">
        <v>63</v>
      </c>
      <c r="AG118" s="16">
        <v>49</v>
      </c>
      <c r="AH118" s="16">
        <v>2</v>
      </c>
      <c r="AI118" s="16">
        <v>10</v>
      </c>
      <c r="AJ118" s="16">
        <v>23</v>
      </c>
      <c r="AK118" s="16">
        <v>0</v>
      </c>
      <c r="AL118" s="16">
        <v>0</v>
      </c>
      <c r="AM118" s="18">
        <f>SUM(AC118:AL118)</f>
        <v>238</v>
      </c>
    </row>
    <row r="119" spans="7:39" x14ac:dyDescent="0.3">
      <c r="G119" s="15">
        <v>108</v>
      </c>
      <c r="L119" s="14" t="str">
        <f>Parameters1!$L$18</f>
        <v>Electricity, gas, steam and air conditioning supply</v>
      </c>
      <c r="M119" s="14" t="s">
        <v>13</v>
      </c>
      <c r="N119" s="17">
        <v>0.34200000000000003</v>
      </c>
      <c r="O119" s="17">
        <v>5.1999999999999998E-2</v>
      </c>
      <c r="P119" s="17">
        <v>5.1999999999999998E-2</v>
      </c>
      <c r="Q119" s="17">
        <v>0.15</v>
      </c>
      <c r="R119" s="17">
        <v>0.27900000000000003</v>
      </c>
      <c r="S119" s="17">
        <v>2.5000000000000001E-2</v>
      </c>
      <c r="T119" s="17">
        <v>2.7E-2</v>
      </c>
      <c r="U119" s="17">
        <v>5.8999999999999997E-2</v>
      </c>
      <c r="V119" s="17">
        <v>8.9999999999999993E-3</v>
      </c>
      <c r="W119" s="17">
        <v>2E-3</v>
      </c>
      <c r="X119" s="19">
        <f t="shared" si="8"/>
        <v>0.997</v>
      </c>
      <c r="AA119" s="14" t="str">
        <f t="shared" si="7"/>
        <v>Electricity, gas, steam and air conditioning supply</v>
      </c>
      <c r="AB119" s="14" t="s">
        <v>13</v>
      </c>
      <c r="AC119" s="17">
        <v>0.27300000000000002</v>
      </c>
      <c r="AD119" s="17">
        <v>0.05</v>
      </c>
      <c r="AE119" s="17">
        <v>5.8999999999999997E-2</v>
      </c>
      <c r="AF119" s="17">
        <v>0.26</v>
      </c>
      <c r="AG119" s="17">
        <v>0.20599999999999999</v>
      </c>
      <c r="AH119" s="17">
        <v>8.0000000000000002E-3</v>
      </c>
      <c r="AI119" s="17">
        <v>4.2000000000000003E-2</v>
      </c>
      <c r="AJ119" s="17">
        <v>9.7000000000000003E-2</v>
      </c>
      <c r="AK119" s="17">
        <v>0</v>
      </c>
      <c r="AL119" s="17">
        <v>0</v>
      </c>
      <c r="AM119" s="19">
        <f t="shared" si="9"/>
        <v>0.995</v>
      </c>
    </row>
    <row r="120" spans="7:39" x14ac:dyDescent="0.3">
      <c r="G120" s="15">
        <v>109</v>
      </c>
      <c r="L120" s="14" t="str">
        <f>Parameters1!$L$18</f>
        <v>Electricity, gas, steam and air conditioning supply</v>
      </c>
      <c r="M120" s="14" t="s">
        <v>14</v>
      </c>
      <c r="N120" s="16">
        <v>19631</v>
      </c>
      <c r="O120" s="16">
        <v>2001</v>
      </c>
      <c r="P120" s="16">
        <v>738</v>
      </c>
      <c r="Q120" s="16">
        <v>3963</v>
      </c>
      <c r="R120" s="16">
        <v>12234</v>
      </c>
      <c r="S120" s="16">
        <v>1050</v>
      </c>
      <c r="T120" s="16">
        <v>458</v>
      </c>
      <c r="U120" s="16">
        <v>1659</v>
      </c>
      <c r="V120" s="16">
        <v>253</v>
      </c>
      <c r="W120" s="16">
        <v>53</v>
      </c>
      <c r="X120" s="18">
        <f>SUM(N120:W120)</f>
        <v>42040</v>
      </c>
      <c r="AA120" s="14" t="str">
        <f t="shared" si="7"/>
        <v>Electricity, gas, steam and air conditioning supply</v>
      </c>
      <c r="AB120" s="14" t="s">
        <v>14</v>
      </c>
      <c r="AC120" s="16">
        <v>286</v>
      </c>
      <c r="AD120" s="16">
        <v>56</v>
      </c>
      <c r="AE120" s="16">
        <v>20</v>
      </c>
      <c r="AF120" s="16">
        <v>190</v>
      </c>
      <c r="AG120" s="16">
        <v>180</v>
      </c>
      <c r="AH120" s="16">
        <v>31</v>
      </c>
      <c r="AI120" s="16">
        <v>18</v>
      </c>
      <c r="AJ120" s="16">
        <v>55</v>
      </c>
      <c r="AK120" s="16">
        <v>1</v>
      </c>
      <c r="AL120" s="16">
        <v>0</v>
      </c>
      <c r="AM120" s="18">
        <f>SUM(AC120:AL120)</f>
        <v>837</v>
      </c>
    </row>
    <row r="121" spans="7:39" x14ac:dyDescent="0.3">
      <c r="G121" s="15">
        <v>110</v>
      </c>
      <c r="L121" s="14" t="str">
        <f>Parameters1!$L$18</f>
        <v>Electricity, gas, steam and air conditioning supply</v>
      </c>
      <c r="M121" s="14" t="s">
        <v>14</v>
      </c>
      <c r="N121" s="17">
        <v>0.46700000000000003</v>
      </c>
      <c r="O121" s="17">
        <v>4.8000000000000001E-2</v>
      </c>
      <c r="P121" s="17">
        <v>1.7999999999999999E-2</v>
      </c>
      <c r="Q121" s="17">
        <v>0.09</v>
      </c>
      <c r="R121" s="17">
        <v>0.29099999999999998</v>
      </c>
      <c r="S121" s="17">
        <v>2.5000000000000001E-2</v>
      </c>
      <c r="T121" s="17">
        <v>1.0999999999999999E-2</v>
      </c>
      <c r="U121" s="17">
        <v>3.9E-2</v>
      </c>
      <c r="V121" s="17">
        <v>6.0000000000000001E-3</v>
      </c>
      <c r="W121" s="17">
        <v>1E-3</v>
      </c>
      <c r="X121" s="19">
        <f t="shared" si="8"/>
        <v>0.996</v>
      </c>
      <c r="AA121" s="14" t="str">
        <f t="shared" si="7"/>
        <v>Electricity, gas, steam and air conditioning supply</v>
      </c>
      <c r="AB121" s="14" t="s">
        <v>14</v>
      </c>
      <c r="AC121" s="17">
        <v>0.34200000000000003</v>
      </c>
      <c r="AD121" s="17">
        <v>6.7000000000000004E-2</v>
      </c>
      <c r="AE121" s="17">
        <v>2.4E-2</v>
      </c>
      <c r="AF121" s="17">
        <v>0.23</v>
      </c>
      <c r="AG121" s="17">
        <v>0.215</v>
      </c>
      <c r="AH121" s="17">
        <v>3.6999999999999998E-2</v>
      </c>
      <c r="AI121" s="17">
        <v>2.1999999999999999E-2</v>
      </c>
      <c r="AJ121" s="17">
        <v>6.6000000000000003E-2</v>
      </c>
      <c r="AK121" s="17">
        <v>1E-3</v>
      </c>
      <c r="AL121" s="17">
        <v>0</v>
      </c>
      <c r="AM121" s="19">
        <f t="shared" si="9"/>
        <v>1.004</v>
      </c>
    </row>
    <row r="122" spans="7:39" x14ac:dyDescent="0.3">
      <c r="G122" s="15">
        <v>111</v>
      </c>
      <c r="L122" s="14" t="str">
        <f>Parameters1!$L$18</f>
        <v>Electricity, gas, steam and air conditioning supply</v>
      </c>
      <c r="M122" s="14" t="s">
        <v>15</v>
      </c>
      <c r="N122" s="16">
        <v>15648</v>
      </c>
      <c r="O122" s="16">
        <v>1625</v>
      </c>
      <c r="P122" s="16">
        <v>215</v>
      </c>
      <c r="Q122" s="16">
        <v>987</v>
      </c>
      <c r="R122" s="16">
        <v>6750</v>
      </c>
      <c r="S122" s="16">
        <v>747</v>
      </c>
      <c r="T122" s="16">
        <v>186</v>
      </c>
      <c r="U122" s="16">
        <v>902</v>
      </c>
      <c r="V122" s="16">
        <v>193</v>
      </c>
      <c r="W122" s="16">
        <v>25</v>
      </c>
      <c r="X122" s="18">
        <f>SUM(N122:W122)</f>
        <v>27278</v>
      </c>
      <c r="AA122" s="14" t="str">
        <f t="shared" si="7"/>
        <v>Electricity, gas, steam and air conditioning supply</v>
      </c>
      <c r="AB122" s="14" t="s">
        <v>15</v>
      </c>
      <c r="AC122" s="16">
        <v>309</v>
      </c>
      <c r="AD122" s="16">
        <v>48</v>
      </c>
      <c r="AE122" s="16">
        <v>9</v>
      </c>
      <c r="AF122" s="16">
        <v>36</v>
      </c>
      <c r="AG122" s="16">
        <v>165</v>
      </c>
      <c r="AH122" s="16">
        <v>19</v>
      </c>
      <c r="AI122" s="16">
        <v>3</v>
      </c>
      <c r="AJ122" s="16">
        <v>43</v>
      </c>
      <c r="AK122" s="16">
        <v>2</v>
      </c>
      <c r="AL122" s="16">
        <v>0</v>
      </c>
      <c r="AM122" s="18">
        <f t="shared" si="9"/>
        <v>634</v>
      </c>
    </row>
    <row r="123" spans="7:39" x14ac:dyDescent="0.3">
      <c r="G123" s="15">
        <v>112</v>
      </c>
      <c r="L123" s="14" t="str">
        <f>Parameters1!$L$18</f>
        <v>Electricity, gas, steam and air conditioning supply</v>
      </c>
      <c r="M123" s="14" t="s">
        <v>15</v>
      </c>
      <c r="N123" s="17">
        <v>0.57399999999999995</v>
      </c>
      <c r="O123" s="17">
        <v>0.06</v>
      </c>
      <c r="P123" s="17">
        <v>8.0000000000000002E-3</v>
      </c>
      <c r="Q123" s="17">
        <v>0.04</v>
      </c>
      <c r="R123" s="17">
        <v>0.247</v>
      </c>
      <c r="S123" s="17">
        <v>2.7E-2</v>
      </c>
      <c r="T123" s="17">
        <v>7.0000000000000001E-3</v>
      </c>
      <c r="U123" s="17">
        <v>3.3000000000000002E-2</v>
      </c>
      <c r="V123" s="17">
        <v>7.0000000000000001E-3</v>
      </c>
      <c r="W123" s="17">
        <v>1E-3</v>
      </c>
      <c r="X123" s="19">
        <f t="shared" si="8"/>
        <v>1.0039999999999998</v>
      </c>
      <c r="AA123" s="14" t="str">
        <f t="shared" si="7"/>
        <v>Electricity, gas, steam and air conditioning supply</v>
      </c>
      <c r="AB123" s="14" t="s">
        <v>15</v>
      </c>
      <c r="AC123" s="17">
        <v>0.48699999999999999</v>
      </c>
      <c r="AD123" s="17">
        <v>7.5999999999999998E-2</v>
      </c>
      <c r="AE123" s="17">
        <v>1.4E-2</v>
      </c>
      <c r="AF123" s="17">
        <v>0.06</v>
      </c>
      <c r="AG123" s="17">
        <v>0.26</v>
      </c>
      <c r="AH123" s="17">
        <v>0.03</v>
      </c>
      <c r="AI123" s="17">
        <v>5.0000000000000001E-3</v>
      </c>
      <c r="AJ123" s="17">
        <v>6.8000000000000005E-2</v>
      </c>
      <c r="AK123" s="17">
        <v>3.0000000000000001E-3</v>
      </c>
      <c r="AL123" s="17">
        <v>0</v>
      </c>
      <c r="AM123" s="19">
        <f t="shared" si="9"/>
        <v>1.0029999999999999</v>
      </c>
    </row>
    <row r="124" spans="7:39" x14ac:dyDescent="0.3">
      <c r="G124" s="15">
        <v>113</v>
      </c>
      <c r="L124" s="14" t="str">
        <f>Parameters1!$L$18</f>
        <v>Electricity, gas, steam and air conditioning supply</v>
      </c>
      <c r="M124" s="14" t="s">
        <v>16</v>
      </c>
      <c r="N124" s="16">
        <v>8711</v>
      </c>
      <c r="O124" s="16">
        <v>565</v>
      </c>
      <c r="P124" s="16">
        <v>49</v>
      </c>
      <c r="Q124" s="16">
        <v>117</v>
      </c>
      <c r="R124" s="16">
        <v>3930</v>
      </c>
      <c r="S124" s="16">
        <v>153</v>
      </c>
      <c r="T124" s="16">
        <v>18</v>
      </c>
      <c r="U124" s="16">
        <v>26</v>
      </c>
      <c r="V124" s="16">
        <v>168</v>
      </c>
      <c r="W124" s="16">
        <v>33</v>
      </c>
      <c r="X124" s="18">
        <f t="shared" si="8"/>
        <v>13770</v>
      </c>
      <c r="AA124" s="14" t="str">
        <f t="shared" si="7"/>
        <v>Electricity, gas, steam and air conditioning supply</v>
      </c>
      <c r="AB124" s="14" t="s">
        <v>16</v>
      </c>
      <c r="AC124" s="16">
        <v>172</v>
      </c>
      <c r="AD124" s="16">
        <v>18</v>
      </c>
      <c r="AE124" s="16">
        <v>2</v>
      </c>
      <c r="AF124" s="16">
        <v>2</v>
      </c>
      <c r="AG124" s="16">
        <v>148</v>
      </c>
      <c r="AH124" s="16">
        <v>16</v>
      </c>
      <c r="AI124" s="16">
        <v>2</v>
      </c>
      <c r="AJ124" s="16">
        <v>3</v>
      </c>
      <c r="AK124" s="16">
        <v>0</v>
      </c>
      <c r="AL124" s="16">
        <v>0</v>
      </c>
      <c r="AM124" s="18">
        <f t="shared" si="9"/>
        <v>363</v>
      </c>
    </row>
    <row r="125" spans="7:39" x14ac:dyDescent="0.3">
      <c r="G125" s="15">
        <v>114</v>
      </c>
      <c r="L125" s="14" t="str">
        <f>Parameters1!$L$18</f>
        <v>Electricity, gas, steam and air conditioning supply</v>
      </c>
      <c r="M125" s="14" t="s">
        <v>16</v>
      </c>
      <c r="N125" s="17">
        <v>0.63300000000000001</v>
      </c>
      <c r="O125" s="17">
        <v>4.1000000000000002E-2</v>
      </c>
      <c r="P125" s="17">
        <v>4.0000000000000001E-3</v>
      </c>
      <c r="Q125" s="17">
        <v>0.01</v>
      </c>
      <c r="R125" s="17">
        <v>0.28499999999999998</v>
      </c>
      <c r="S125" s="17">
        <v>1.0999999999999999E-2</v>
      </c>
      <c r="T125" s="17">
        <v>1E-3</v>
      </c>
      <c r="U125" s="17">
        <v>2E-3</v>
      </c>
      <c r="V125" s="17">
        <v>1.2E-2</v>
      </c>
      <c r="W125" s="17">
        <v>2E-3</v>
      </c>
      <c r="X125" s="19">
        <f>SUM(N125:W125)</f>
        <v>1.0010000000000001</v>
      </c>
      <c r="AA125" s="14" t="str">
        <f t="shared" si="7"/>
        <v>Electricity, gas, steam and air conditioning supply</v>
      </c>
      <c r="AB125" s="14" t="s">
        <v>16</v>
      </c>
      <c r="AC125" s="63">
        <v>0.47399999999999998</v>
      </c>
      <c r="AD125" s="63">
        <v>0.05</v>
      </c>
      <c r="AE125" s="63">
        <v>6.0000000000000001E-3</v>
      </c>
      <c r="AF125" s="63">
        <v>0.01</v>
      </c>
      <c r="AG125" s="63">
        <v>0.40799999999999997</v>
      </c>
      <c r="AH125" s="63">
        <v>4.3999999999999997E-2</v>
      </c>
      <c r="AI125" s="63">
        <v>6.0000000000000001E-3</v>
      </c>
      <c r="AJ125" s="63">
        <v>8.0000000000000002E-3</v>
      </c>
      <c r="AK125" s="63">
        <v>0</v>
      </c>
      <c r="AL125" s="63">
        <v>0</v>
      </c>
      <c r="AM125" s="64">
        <v>1</v>
      </c>
    </row>
    <row r="126" spans="7:39" x14ac:dyDescent="0.3">
      <c r="G126" s="15">
        <v>115</v>
      </c>
      <c r="L126" s="14" t="str">
        <f>Parameters1!$L$18</f>
        <v>Electricity, gas, steam and air conditioning supply</v>
      </c>
      <c r="M126" s="14" t="s">
        <v>17</v>
      </c>
      <c r="N126" s="16">
        <v>49005</v>
      </c>
      <c r="O126" s="16">
        <v>4968</v>
      </c>
      <c r="P126" s="16">
        <v>1883</v>
      </c>
      <c r="Q126" s="16">
        <v>7977</v>
      </c>
      <c r="R126" s="16">
        <v>26904</v>
      </c>
      <c r="S126" s="16">
        <v>2350</v>
      </c>
      <c r="T126" s="16">
        <v>1133</v>
      </c>
      <c r="U126" s="16">
        <v>3673</v>
      </c>
      <c r="V126" s="16">
        <v>832</v>
      </c>
      <c r="W126" s="16">
        <v>169</v>
      </c>
      <c r="X126" s="18">
        <f t="shared" si="8"/>
        <v>98894</v>
      </c>
      <c r="AA126" s="14" t="str">
        <f t="shared" si="7"/>
        <v>Electricity, gas, steam and air conditioning supply</v>
      </c>
      <c r="AB126" s="14" t="s">
        <v>17</v>
      </c>
      <c r="AC126" s="16">
        <v>843</v>
      </c>
      <c r="AD126" s="16">
        <v>138</v>
      </c>
      <c r="AE126" s="16">
        <v>52</v>
      </c>
      <c r="AF126" s="16">
        <v>305</v>
      </c>
      <c r="AG126" s="16">
        <v>547</v>
      </c>
      <c r="AH126" s="16">
        <v>70</v>
      </c>
      <c r="AI126" s="16">
        <v>37</v>
      </c>
      <c r="AJ126" s="16">
        <v>133</v>
      </c>
      <c r="AK126" s="16">
        <v>4</v>
      </c>
      <c r="AL126" s="16">
        <v>0</v>
      </c>
      <c r="AM126" s="18">
        <f>SUM(AC126:AL126)</f>
        <v>2129</v>
      </c>
    </row>
    <row r="127" spans="7:39" x14ac:dyDescent="0.3">
      <c r="G127" s="15">
        <v>116</v>
      </c>
      <c r="L127" s="14" t="str">
        <f>Parameters1!$L$18</f>
        <v>Electricity, gas, steam and air conditioning supply</v>
      </c>
      <c r="M127" s="14" t="s">
        <v>17</v>
      </c>
      <c r="N127" s="17">
        <v>0.496</v>
      </c>
      <c r="O127" s="17">
        <v>0.05</v>
      </c>
      <c r="P127" s="17">
        <v>1.9E-2</v>
      </c>
      <c r="Q127" s="17">
        <v>8.1000000000000003E-2</v>
      </c>
      <c r="R127" s="17">
        <v>0.27200000000000002</v>
      </c>
      <c r="S127" s="17">
        <v>2.4E-2</v>
      </c>
      <c r="T127" s="17">
        <v>1.0999999999999999E-2</v>
      </c>
      <c r="U127" s="17">
        <v>3.6999999999999998E-2</v>
      </c>
      <c r="V127" s="17">
        <v>8.0000000000000002E-3</v>
      </c>
      <c r="W127" s="17">
        <v>2E-3</v>
      </c>
      <c r="X127" s="19">
        <f t="shared" si="8"/>
        <v>1</v>
      </c>
      <c r="AA127" s="14" t="str">
        <f t="shared" si="7"/>
        <v>Electricity, gas, steam and air conditioning supply</v>
      </c>
      <c r="AB127" s="14" t="s">
        <v>17</v>
      </c>
      <c r="AC127" s="17">
        <v>0.39600000000000002</v>
      </c>
      <c r="AD127" s="17">
        <v>6.5000000000000002E-2</v>
      </c>
      <c r="AE127" s="17">
        <v>2.4E-2</v>
      </c>
      <c r="AF127" s="17">
        <v>0.14299999999999999</v>
      </c>
      <c r="AG127" s="17">
        <v>0.25700000000000001</v>
      </c>
      <c r="AH127" s="17">
        <v>3.3000000000000002E-2</v>
      </c>
      <c r="AI127" s="17">
        <v>1.7000000000000001E-2</v>
      </c>
      <c r="AJ127" s="17">
        <v>6.2E-2</v>
      </c>
      <c r="AK127" s="17">
        <v>2E-3</v>
      </c>
      <c r="AL127" s="17">
        <v>0</v>
      </c>
      <c r="AM127" s="19">
        <f t="shared" si="9"/>
        <v>0.99900000000000011</v>
      </c>
    </row>
    <row r="128" spans="7:39" x14ac:dyDescent="0.3">
      <c r="G128" s="15">
        <v>117</v>
      </c>
      <c r="L128" s="14" t="str">
        <f>Parameters1!$L$18</f>
        <v>Electricity, gas, steam and air conditioning supply</v>
      </c>
      <c r="M128" s="14" t="s">
        <v>18</v>
      </c>
      <c r="N128" s="16">
        <v>1380</v>
      </c>
      <c r="O128" s="16">
        <v>170</v>
      </c>
      <c r="P128" s="16">
        <v>17</v>
      </c>
      <c r="Q128" s="16">
        <v>116</v>
      </c>
      <c r="R128" s="16">
        <v>822</v>
      </c>
      <c r="S128" s="16">
        <v>64</v>
      </c>
      <c r="T128" s="16">
        <v>7</v>
      </c>
      <c r="U128" s="16">
        <v>21</v>
      </c>
      <c r="V128" s="16">
        <v>69</v>
      </c>
      <c r="W128" s="16">
        <v>3</v>
      </c>
      <c r="X128" s="18">
        <f t="shared" si="8"/>
        <v>2669</v>
      </c>
      <c r="AA128" s="14" t="str">
        <f t="shared" si="7"/>
        <v>Electricity, gas, steam and air conditioning supply</v>
      </c>
      <c r="AB128" s="14" t="s">
        <v>18</v>
      </c>
      <c r="AC128" s="16">
        <v>17</v>
      </c>
      <c r="AD128" s="16">
        <v>4</v>
      </c>
      <c r="AE128" s="16">
        <v>0</v>
      </c>
      <c r="AF128" s="16">
        <v>2</v>
      </c>
      <c r="AG128" s="16">
        <v>27</v>
      </c>
      <c r="AH128" s="16">
        <v>1</v>
      </c>
      <c r="AI128" s="16">
        <v>0</v>
      </c>
      <c r="AJ128" s="16">
        <v>1</v>
      </c>
      <c r="AK128" s="16">
        <v>0</v>
      </c>
      <c r="AL128" s="16">
        <v>0</v>
      </c>
      <c r="AM128" s="18">
        <f t="shared" si="9"/>
        <v>52</v>
      </c>
    </row>
    <row r="129" spans="7:39" x14ac:dyDescent="0.3">
      <c r="G129" s="15">
        <v>118</v>
      </c>
      <c r="L129" s="14" t="str">
        <f>Parameters1!$L$18</f>
        <v>Electricity, gas, steam and air conditioning supply</v>
      </c>
      <c r="M129" s="14" t="s">
        <v>18</v>
      </c>
      <c r="N129" s="17">
        <v>0.51700000000000002</v>
      </c>
      <c r="O129" s="17">
        <v>6.4000000000000001E-2</v>
      </c>
      <c r="P129" s="17">
        <v>6.0000000000000001E-3</v>
      </c>
      <c r="Q129" s="17">
        <v>4.2999999999999997E-2</v>
      </c>
      <c r="R129" s="17">
        <v>0.308</v>
      </c>
      <c r="S129" s="17">
        <v>2.4E-2</v>
      </c>
      <c r="T129" s="17">
        <v>3.0000000000000001E-3</v>
      </c>
      <c r="U129" s="17">
        <v>8.0000000000000002E-3</v>
      </c>
      <c r="V129" s="17">
        <v>2.5999999999999999E-2</v>
      </c>
      <c r="W129" s="17">
        <v>1E-3</v>
      </c>
      <c r="X129" s="19">
        <f t="shared" si="8"/>
        <v>1</v>
      </c>
      <c r="AA129" s="14" t="str">
        <f t="shared" si="7"/>
        <v>Electricity, gas, steam and air conditioning supply</v>
      </c>
      <c r="AB129" s="14" t="s">
        <v>18</v>
      </c>
      <c r="AC129" s="17">
        <v>0.32700000000000001</v>
      </c>
      <c r="AD129" s="17">
        <v>7.6999999999999999E-2</v>
      </c>
      <c r="AE129" s="17">
        <v>0</v>
      </c>
      <c r="AF129" s="17">
        <v>3.7999999999999999E-2</v>
      </c>
      <c r="AG129" s="17">
        <v>0.51900000000000002</v>
      </c>
      <c r="AH129" s="17">
        <v>1.9E-2</v>
      </c>
      <c r="AI129" s="17">
        <v>0</v>
      </c>
      <c r="AJ129" s="17">
        <v>1.9E-2</v>
      </c>
      <c r="AK129" s="17">
        <v>0</v>
      </c>
      <c r="AL129" s="17">
        <v>0</v>
      </c>
      <c r="AM129" s="19">
        <f t="shared" si="9"/>
        <v>0.99900000000000011</v>
      </c>
    </row>
    <row r="130" spans="7:39" x14ac:dyDescent="0.3">
      <c r="G130" s="15">
        <v>119</v>
      </c>
      <c r="L130" s="14" t="str">
        <f>Parameters1!$L$18</f>
        <v>Electricity, gas, steam and air conditioning supply</v>
      </c>
      <c r="M130" s="14" t="s">
        <v>19</v>
      </c>
      <c r="N130" s="16">
        <v>50385</v>
      </c>
      <c r="O130" s="16">
        <v>5138</v>
      </c>
      <c r="P130" s="16">
        <v>1900</v>
      </c>
      <c r="Q130" s="16">
        <v>8093</v>
      </c>
      <c r="R130" s="16">
        <v>27726</v>
      </c>
      <c r="S130" s="16">
        <v>2414</v>
      </c>
      <c r="T130" s="16">
        <v>1140</v>
      </c>
      <c r="U130" s="16">
        <v>3694</v>
      </c>
      <c r="V130" s="16">
        <v>901</v>
      </c>
      <c r="W130" s="16">
        <v>172</v>
      </c>
      <c r="X130" s="18">
        <f t="shared" si="8"/>
        <v>101563</v>
      </c>
      <c r="AA130" s="14" t="str">
        <f t="shared" si="7"/>
        <v>Electricity, gas, steam and air conditioning supply</v>
      </c>
      <c r="AB130" s="14" t="s">
        <v>19</v>
      </c>
      <c r="AC130" s="16">
        <v>860</v>
      </c>
      <c r="AD130" s="16">
        <v>142</v>
      </c>
      <c r="AE130" s="16">
        <v>52</v>
      </c>
      <c r="AF130" s="16">
        <v>307</v>
      </c>
      <c r="AG130" s="16">
        <v>574</v>
      </c>
      <c r="AH130" s="16">
        <v>71</v>
      </c>
      <c r="AI130" s="16">
        <v>37</v>
      </c>
      <c r="AJ130" s="16">
        <v>134</v>
      </c>
      <c r="AK130" s="16">
        <v>4</v>
      </c>
      <c r="AL130" s="16">
        <v>0</v>
      </c>
      <c r="AM130" s="18">
        <f t="shared" si="9"/>
        <v>2181</v>
      </c>
    </row>
    <row r="131" spans="7:39" x14ac:dyDescent="0.3">
      <c r="G131" s="15">
        <v>120</v>
      </c>
      <c r="L131" s="14" t="str">
        <f>Parameters1!$L$19</f>
        <v>Financial and insurance activities</v>
      </c>
      <c r="M131" s="14" t="s">
        <v>11</v>
      </c>
      <c r="N131" s="16">
        <v>504</v>
      </c>
      <c r="O131" s="16">
        <v>137</v>
      </c>
      <c r="P131" s="16">
        <v>369</v>
      </c>
      <c r="Q131" s="16">
        <v>1938</v>
      </c>
      <c r="R131" s="16">
        <v>412</v>
      </c>
      <c r="S131" s="16">
        <v>119</v>
      </c>
      <c r="T131" s="16">
        <v>188</v>
      </c>
      <c r="U131" s="16">
        <v>674</v>
      </c>
      <c r="V131" s="16">
        <v>146</v>
      </c>
      <c r="W131" s="16">
        <v>35</v>
      </c>
      <c r="X131" s="18">
        <f t="shared" si="8"/>
        <v>4522</v>
      </c>
      <c r="AA131" s="14" t="str">
        <f t="shared" si="7"/>
        <v>Financial and insurance activities</v>
      </c>
      <c r="AB131" s="14" t="s">
        <v>11</v>
      </c>
      <c r="AC131" s="16">
        <v>1</v>
      </c>
      <c r="AD131" s="16">
        <v>4</v>
      </c>
      <c r="AE131" s="16">
        <v>9</v>
      </c>
      <c r="AF131" s="16">
        <v>16</v>
      </c>
      <c r="AG131" s="16">
        <v>3</v>
      </c>
      <c r="AH131" s="16">
        <v>2</v>
      </c>
      <c r="AI131" s="16">
        <v>3</v>
      </c>
      <c r="AJ131" s="16">
        <v>15</v>
      </c>
      <c r="AK131" s="16">
        <v>1</v>
      </c>
      <c r="AL131" s="16">
        <v>1</v>
      </c>
      <c r="AM131" s="18">
        <f t="shared" si="9"/>
        <v>55</v>
      </c>
    </row>
    <row r="132" spans="7:39" x14ac:dyDescent="0.3">
      <c r="G132" s="15">
        <v>121</v>
      </c>
      <c r="L132" s="14" t="str">
        <f>Parameters1!$L$19</f>
        <v>Financial and insurance activities</v>
      </c>
      <c r="M132" s="14" t="s">
        <v>11</v>
      </c>
      <c r="N132" s="17">
        <v>0.111</v>
      </c>
      <c r="O132" s="17">
        <v>0.03</v>
      </c>
      <c r="P132" s="17">
        <v>8.2000000000000003E-2</v>
      </c>
      <c r="Q132" s="17">
        <v>0.43</v>
      </c>
      <c r="R132" s="17">
        <v>9.0999999999999998E-2</v>
      </c>
      <c r="S132" s="17">
        <v>2.5999999999999999E-2</v>
      </c>
      <c r="T132" s="17">
        <v>4.2000000000000003E-2</v>
      </c>
      <c r="U132" s="17">
        <v>0.14899999999999999</v>
      </c>
      <c r="V132" s="17">
        <v>3.2000000000000001E-2</v>
      </c>
      <c r="W132" s="17">
        <v>8.0000000000000002E-3</v>
      </c>
      <c r="X132" s="19">
        <f t="shared" si="8"/>
        <v>1.0010000000000001</v>
      </c>
      <c r="AA132" s="14" t="str">
        <f t="shared" si="7"/>
        <v>Financial and insurance activities</v>
      </c>
      <c r="AB132" s="14" t="s">
        <v>11</v>
      </c>
      <c r="AC132" s="17">
        <v>1.7999999999999999E-2</v>
      </c>
      <c r="AD132" s="17">
        <v>7.2999999999999995E-2</v>
      </c>
      <c r="AE132" s="17">
        <v>0.16400000000000001</v>
      </c>
      <c r="AF132" s="17">
        <v>0.28999999999999998</v>
      </c>
      <c r="AG132" s="17">
        <v>5.5E-2</v>
      </c>
      <c r="AH132" s="17">
        <v>3.5999999999999997E-2</v>
      </c>
      <c r="AI132" s="17">
        <v>5.5E-2</v>
      </c>
      <c r="AJ132" s="17">
        <v>0.27300000000000002</v>
      </c>
      <c r="AK132" s="17">
        <v>1.7999999999999999E-2</v>
      </c>
      <c r="AL132" s="17">
        <v>1.7999999999999999E-2</v>
      </c>
      <c r="AM132" s="19">
        <f t="shared" si="9"/>
        <v>1</v>
      </c>
    </row>
    <row r="133" spans="7:39" x14ac:dyDescent="0.3">
      <c r="G133" s="15">
        <v>122</v>
      </c>
      <c r="L133" s="14" t="str">
        <f>Parameters1!$L$19</f>
        <v>Financial and insurance activities</v>
      </c>
      <c r="M133" s="14" t="s">
        <v>12</v>
      </c>
      <c r="N133" s="16">
        <v>3126</v>
      </c>
      <c r="O133" s="16">
        <v>1076</v>
      </c>
      <c r="P133" s="16">
        <v>2269</v>
      </c>
      <c r="Q133" s="16">
        <v>6266</v>
      </c>
      <c r="R133" s="16">
        <v>3017</v>
      </c>
      <c r="S133" s="16">
        <v>1074</v>
      </c>
      <c r="T133" s="16">
        <v>1792</v>
      </c>
      <c r="U133" s="16">
        <v>4265</v>
      </c>
      <c r="V133" s="16">
        <v>670</v>
      </c>
      <c r="W133" s="16">
        <v>367</v>
      </c>
      <c r="X133" s="18">
        <f>SUM(N133:W133)</f>
        <v>23922</v>
      </c>
      <c r="AA133" s="14" t="str">
        <f t="shared" si="7"/>
        <v>Financial and insurance activities</v>
      </c>
      <c r="AB133" s="14" t="s">
        <v>12</v>
      </c>
      <c r="AC133" s="16">
        <v>18</v>
      </c>
      <c r="AD133" s="16">
        <v>19</v>
      </c>
      <c r="AE133" s="16">
        <v>18</v>
      </c>
      <c r="AF133" s="16">
        <v>100</v>
      </c>
      <c r="AG133" s="16">
        <v>18</v>
      </c>
      <c r="AH133" s="16">
        <v>19</v>
      </c>
      <c r="AI133" s="16">
        <v>31</v>
      </c>
      <c r="AJ133" s="16">
        <v>45</v>
      </c>
      <c r="AK133" s="16">
        <v>4</v>
      </c>
      <c r="AL133" s="16">
        <v>1</v>
      </c>
      <c r="AM133" s="18">
        <f t="shared" si="9"/>
        <v>273</v>
      </c>
    </row>
    <row r="134" spans="7:39" x14ac:dyDescent="0.3">
      <c r="G134" s="15">
        <v>123</v>
      </c>
      <c r="L134" s="14" t="str">
        <f>Parameters1!$L$19</f>
        <v>Financial and insurance activities</v>
      </c>
      <c r="M134" s="14" t="s">
        <v>12</v>
      </c>
      <c r="N134" s="17">
        <v>0.13100000000000001</v>
      </c>
      <c r="O134" s="17">
        <v>4.4999999999999998E-2</v>
      </c>
      <c r="P134" s="17">
        <v>9.5000000000000001E-2</v>
      </c>
      <c r="Q134" s="17">
        <v>0.26</v>
      </c>
      <c r="R134" s="17">
        <v>0.126</v>
      </c>
      <c r="S134" s="17">
        <v>4.4999999999999998E-2</v>
      </c>
      <c r="T134" s="17">
        <v>7.4999999999999997E-2</v>
      </c>
      <c r="U134" s="17">
        <v>0.17799999999999999</v>
      </c>
      <c r="V134" s="17">
        <v>2.8000000000000001E-2</v>
      </c>
      <c r="W134" s="17">
        <v>1.4999999999999999E-2</v>
      </c>
      <c r="X134" s="19">
        <f t="shared" si="8"/>
        <v>0.99800000000000011</v>
      </c>
      <c r="AA134" s="14" t="str">
        <f t="shared" si="7"/>
        <v>Financial and insurance activities</v>
      </c>
      <c r="AB134" s="14" t="s">
        <v>12</v>
      </c>
      <c r="AC134" s="63">
        <v>6.6000000000000003E-2</v>
      </c>
      <c r="AD134" s="63">
        <v>7.0000000000000007E-2</v>
      </c>
      <c r="AE134" s="63">
        <v>6.6000000000000003E-2</v>
      </c>
      <c r="AF134" s="63">
        <v>0.37</v>
      </c>
      <c r="AG134" s="63">
        <v>6.6000000000000003E-2</v>
      </c>
      <c r="AH134" s="63">
        <v>7.0000000000000007E-2</v>
      </c>
      <c r="AI134" s="63">
        <v>0.114</v>
      </c>
      <c r="AJ134" s="63">
        <v>0.16500000000000001</v>
      </c>
      <c r="AK134" s="63">
        <v>1.4999999999999999E-2</v>
      </c>
      <c r="AL134" s="63">
        <v>4.0000000000000001E-3</v>
      </c>
      <c r="AM134" s="64">
        <v>1</v>
      </c>
    </row>
    <row r="135" spans="7:39" x14ac:dyDescent="0.3">
      <c r="G135" s="15">
        <v>124</v>
      </c>
      <c r="L135" s="14" t="str">
        <f>Parameters1!$L$19</f>
        <v>Financial and insurance activities</v>
      </c>
      <c r="M135" s="14" t="s">
        <v>13</v>
      </c>
      <c r="N135" s="16">
        <v>18236</v>
      </c>
      <c r="O135" s="16">
        <v>5343</v>
      </c>
      <c r="P135" s="16">
        <v>6533</v>
      </c>
      <c r="Q135" s="16">
        <v>13271</v>
      </c>
      <c r="R135" s="16">
        <v>20351</v>
      </c>
      <c r="S135" s="16">
        <v>6867</v>
      </c>
      <c r="T135" s="16">
        <v>7044</v>
      </c>
      <c r="U135" s="16">
        <v>13509</v>
      </c>
      <c r="V135" s="16">
        <v>1364</v>
      </c>
      <c r="W135" s="16">
        <v>797</v>
      </c>
      <c r="X135" s="18">
        <f t="shared" si="8"/>
        <v>93315</v>
      </c>
      <c r="AA135" s="14" t="str">
        <f t="shared" si="7"/>
        <v>Financial and insurance activities</v>
      </c>
      <c r="AB135" s="14" t="s">
        <v>13</v>
      </c>
      <c r="AC135" s="16">
        <v>136</v>
      </c>
      <c r="AD135" s="16">
        <v>76</v>
      </c>
      <c r="AE135" s="16">
        <v>86</v>
      </c>
      <c r="AF135" s="16">
        <v>282</v>
      </c>
      <c r="AG135" s="16">
        <v>146</v>
      </c>
      <c r="AH135" s="16">
        <v>109</v>
      </c>
      <c r="AI135" s="16">
        <v>120</v>
      </c>
      <c r="AJ135" s="16">
        <v>333</v>
      </c>
      <c r="AK135" s="16">
        <v>9</v>
      </c>
      <c r="AL135" s="16">
        <v>6</v>
      </c>
      <c r="AM135" s="18">
        <f t="shared" si="9"/>
        <v>1303</v>
      </c>
    </row>
    <row r="136" spans="7:39" x14ac:dyDescent="0.3">
      <c r="G136" s="15">
        <v>125</v>
      </c>
      <c r="L136" s="14" t="str">
        <f>Parameters1!$L$19</f>
        <v>Financial and insurance activities</v>
      </c>
      <c r="M136" s="14" t="s">
        <v>13</v>
      </c>
      <c r="N136" s="17">
        <v>0.19500000000000001</v>
      </c>
      <c r="O136" s="17">
        <v>5.7000000000000002E-2</v>
      </c>
      <c r="P136" s="17">
        <v>7.0000000000000007E-2</v>
      </c>
      <c r="Q136" s="17">
        <v>0.14000000000000001</v>
      </c>
      <c r="R136" s="17">
        <v>0.218</v>
      </c>
      <c r="S136" s="17">
        <v>7.3999999999999996E-2</v>
      </c>
      <c r="T136" s="17">
        <v>7.4999999999999997E-2</v>
      </c>
      <c r="U136" s="17">
        <v>0.14499999999999999</v>
      </c>
      <c r="V136" s="17">
        <v>1.4999999999999999E-2</v>
      </c>
      <c r="W136" s="17">
        <v>8.9999999999999993E-3</v>
      </c>
      <c r="X136" s="19">
        <f t="shared" si="8"/>
        <v>0.998</v>
      </c>
      <c r="AA136" s="14" t="str">
        <f t="shared" si="7"/>
        <v>Financial and insurance activities</v>
      </c>
      <c r="AB136" s="14" t="s">
        <v>13</v>
      </c>
      <c r="AC136" s="17">
        <v>0.104</v>
      </c>
      <c r="AD136" s="17">
        <v>5.8000000000000003E-2</v>
      </c>
      <c r="AE136" s="17">
        <v>6.6000000000000003E-2</v>
      </c>
      <c r="AF136" s="17">
        <v>0.22</v>
      </c>
      <c r="AG136" s="17">
        <v>0.112</v>
      </c>
      <c r="AH136" s="17">
        <v>8.4000000000000005E-2</v>
      </c>
      <c r="AI136" s="17">
        <v>9.1999999999999998E-2</v>
      </c>
      <c r="AJ136" s="17">
        <v>0.25600000000000001</v>
      </c>
      <c r="AK136" s="17">
        <v>7.0000000000000001E-3</v>
      </c>
      <c r="AL136" s="17">
        <v>5.0000000000000001E-3</v>
      </c>
      <c r="AM136" s="19">
        <f t="shared" si="9"/>
        <v>1.004</v>
      </c>
    </row>
    <row r="137" spans="7:39" x14ac:dyDescent="0.3">
      <c r="G137" s="15">
        <v>126</v>
      </c>
      <c r="L137" s="14" t="str">
        <f>Parameters1!$L$19</f>
        <v>Financial and insurance activities</v>
      </c>
      <c r="M137" s="14" t="s">
        <v>14</v>
      </c>
      <c r="N137" s="16">
        <v>34951</v>
      </c>
      <c r="O137" s="16">
        <v>9475</v>
      </c>
      <c r="P137" s="16">
        <v>5681</v>
      </c>
      <c r="Q137" s="16">
        <v>9062</v>
      </c>
      <c r="R137" s="16">
        <v>66132</v>
      </c>
      <c r="S137" s="16">
        <v>19189</v>
      </c>
      <c r="T137" s="16">
        <v>8958</v>
      </c>
      <c r="U137" s="16">
        <v>16571</v>
      </c>
      <c r="V137" s="16">
        <v>874</v>
      </c>
      <c r="W137" s="16">
        <v>832</v>
      </c>
      <c r="X137" s="18">
        <f t="shared" si="8"/>
        <v>171725</v>
      </c>
      <c r="AA137" s="14" t="str">
        <f t="shared" si="7"/>
        <v>Financial and insurance activities</v>
      </c>
      <c r="AB137" s="14" t="s">
        <v>14</v>
      </c>
      <c r="AC137" s="16">
        <v>362</v>
      </c>
      <c r="AD137" s="16">
        <v>122</v>
      </c>
      <c r="AE137" s="16">
        <v>87</v>
      </c>
      <c r="AF137" s="16">
        <v>186</v>
      </c>
      <c r="AG137" s="16">
        <v>586</v>
      </c>
      <c r="AH137" s="16">
        <v>291</v>
      </c>
      <c r="AI137" s="16">
        <v>170</v>
      </c>
      <c r="AJ137" s="16">
        <v>412</v>
      </c>
      <c r="AK137" s="16">
        <v>2</v>
      </c>
      <c r="AL137" s="16">
        <v>6</v>
      </c>
      <c r="AM137" s="18">
        <f t="shared" si="9"/>
        <v>2224</v>
      </c>
    </row>
    <row r="138" spans="7:39" x14ac:dyDescent="0.3">
      <c r="G138" s="15">
        <v>127</v>
      </c>
      <c r="L138" s="14" t="str">
        <f>Parameters1!$L$19</f>
        <v>Financial and insurance activities</v>
      </c>
      <c r="M138" s="14" t="s">
        <v>14</v>
      </c>
      <c r="N138" s="17">
        <v>0.20399999999999999</v>
      </c>
      <c r="O138" s="17">
        <v>5.5E-2</v>
      </c>
      <c r="P138" s="17">
        <v>3.3000000000000002E-2</v>
      </c>
      <c r="Q138" s="17">
        <v>0.05</v>
      </c>
      <c r="R138" s="17">
        <v>0.38500000000000001</v>
      </c>
      <c r="S138" s="17">
        <v>0.112</v>
      </c>
      <c r="T138" s="17">
        <v>5.1999999999999998E-2</v>
      </c>
      <c r="U138" s="17">
        <v>9.6000000000000002E-2</v>
      </c>
      <c r="V138" s="17">
        <v>5.0000000000000001E-3</v>
      </c>
      <c r="W138" s="17">
        <v>5.0000000000000001E-3</v>
      </c>
      <c r="X138" s="19">
        <f t="shared" si="8"/>
        <v>0.99700000000000011</v>
      </c>
      <c r="AA138" s="14" t="str">
        <f t="shared" si="7"/>
        <v>Financial and insurance activities</v>
      </c>
      <c r="AB138" s="14" t="s">
        <v>14</v>
      </c>
      <c r="AC138" s="17">
        <v>0.16300000000000001</v>
      </c>
      <c r="AD138" s="17">
        <v>5.5E-2</v>
      </c>
      <c r="AE138" s="17">
        <v>3.9E-2</v>
      </c>
      <c r="AF138" s="17">
        <v>0.08</v>
      </c>
      <c r="AG138" s="17">
        <v>0.26300000000000001</v>
      </c>
      <c r="AH138" s="17">
        <v>0.13100000000000001</v>
      </c>
      <c r="AI138" s="17">
        <v>7.5999999999999998E-2</v>
      </c>
      <c r="AJ138" s="17">
        <v>0.185</v>
      </c>
      <c r="AK138" s="17">
        <v>1E-3</v>
      </c>
      <c r="AL138" s="17">
        <v>3.0000000000000001E-3</v>
      </c>
      <c r="AM138" s="19">
        <f t="shared" si="9"/>
        <v>0.996</v>
      </c>
    </row>
    <row r="139" spans="7:39" x14ac:dyDescent="0.3">
      <c r="G139" s="15">
        <v>128</v>
      </c>
      <c r="L139" s="14" t="str">
        <f>Parameters1!$L$19</f>
        <v>Financial and insurance activities</v>
      </c>
      <c r="M139" s="14" t="s">
        <v>15</v>
      </c>
      <c r="N139" s="16">
        <v>26333</v>
      </c>
      <c r="O139" s="16">
        <v>5170</v>
      </c>
      <c r="P139" s="16">
        <v>2348</v>
      </c>
      <c r="Q139" s="16">
        <v>2149</v>
      </c>
      <c r="R139" s="16">
        <v>58607</v>
      </c>
      <c r="S139" s="16">
        <v>11551</v>
      </c>
      <c r="T139" s="16">
        <v>3956</v>
      </c>
      <c r="U139" s="16">
        <v>4711</v>
      </c>
      <c r="V139" s="16">
        <v>617</v>
      </c>
      <c r="W139" s="16">
        <v>666</v>
      </c>
      <c r="X139" s="18">
        <f>SUM(N139:W139)</f>
        <v>116108</v>
      </c>
      <c r="AA139" s="14" t="str">
        <f t="shared" si="7"/>
        <v>Financial and insurance activities</v>
      </c>
      <c r="AB139" s="14" t="s">
        <v>15</v>
      </c>
      <c r="AC139" s="16">
        <v>518</v>
      </c>
      <c r="AD139" s="16">
        <v>87</v>
      </c>
      <c r="AE139" s="16">
        <v>18</v>
      </c>
      <c r="AF139" s="16">
        <v>61</v>
      </c>
      <c r="AG139" s="16">
        <v>881</v>
      </c>
      <c r="AH139" s="16">
        <v>144</v>
      </c>
      <c r="AI139" s="16">
        <v>81</v>
      </c>
      <c r="AJ139" s="16">
        <v>139</v>
      </c>
      <c r="AK139" s="16">
        <v>4</v>
      </c>
      <c r="AL139" s="16">
        <v>1</v>
      </c>
      <c r="AM139" s="18">
        <f t="shared" si="9"/>
        <v>1934</v>
      </c>
    </row>
    <row r="140" spans="7:39" x14ac:dyDescent="0.3">
      <c r="G140" s="15">
        <v>129</v>
      </c>
      <c r="L140" s="14" t="str">
        <f>Parameters1!$L$19</f>
        <v>Financial and insurance activities</v>
      </c>
      <c r="M140" s="14" t="s">
        <v>15</v>
      </c>
      <c r="N140" s="17">
        <v>0.22700000000000001</v>
      </c>
      <c r="O140" s="17">
        <v>4.4999999999999998E-2</v>
      </c>
      <c r="P140" s="17">
        <v>0.02</v>
      </c>
      <c r="Q140" s="17">
        <v>0.02</v>
      </c>
      <c r="R140" s="17">
        <v>0.505</v>
      </c>
      <c r="S140" s="17">
        <v>9.9000000000000005E-2</v>
      </c>
      <c r="T140" s="17">
        <v>3.4000000000000002E-2</v>
      </c>
      <c r="U140" s="17">
        <v>4.1000000000000002E-2</v>
      </c>
      <c r="V140" s="17">
        <v>5.0000000000000001E-3</v>
      </c>
      <c r="W140" s="17">
        <v>6.0000000000000001E-3</v>
      </c>
      <c r="X140" s="19">
        <f t="shared" ref="X140:X171" si="10">SUM(N140:W140)</f>
        <v>1.002</v>
      </c>
      <c r="AA140" s="14" t="str">
        <f t="shared" si="7"/>
        <v>Financial and insurance activities</v>
      </c>
      <c r="AB140" s="14" t="s">
        <v>15</v>
      </c>
      <c r="AC140" s="17">
        <v>0.26800000000000002</v>
      </c>
      <c r="AD140" s="17">
        <v>4.4999999999999998E-2</v>
      </c>
      <c r="AE140" s="17">
        <v>8.9999999999999993E-3</v>
      </c>
      <c r="AF140" s="17">
        <v>0.03</v>
      </c>
      <c r="AG140" s="17">
        <v>0.45600000000000002</v>
      </c>
      <c r="AH140" s="17">
        <v>7.3999999999999996E-2</v>
      </c>
      <c r="AI140" s="17">
        <v>4.2000000000000003E-2</v>
      </c>
      <c r="AJ140" s="17">
        <v>7.1999999999999995E-2</v>
      </c>
      <c r="AK140" s="17">
        <v>2E-3</v>
      </c>
      <c r="AL140" s="17">
        <v>1E-3</v>
      </c>
      <c r="AM140" s="19">
        <f t="shared" ref="AM140:AM171" si="11">SUM(AC140:AL140)</f>
        <v>0.999</v>
      </c>
    </row>
    <row r="141" spans="7:39" x14ac:dyDescent="0.3">
      <c r="G141" s="15">
        <v>130</v>
      </c>
      <c r="L141" s="14" t="str">
        <f>Parameters1!$L$19</f>
        <v>Financial and insurance activities</v>
      </c>
      <c r="M141" s="14" t="s">
        <v>16</v>
      </c>
      <c r="N141" s="16">
        <v>3041</v>
      </c>
      <c r="O141" s="16">
        <v>451</v>
      </c>
      <c r="P141" s="16">
        <v>79</v>
      </c>
      <c r="Q141" s="16">
        <v>78</v>
      </c>
      <c r="R141" s="16">
        <v>4883</v>
      </c>
      <c r="S141" s="16">
        <v>651</v>
      </c>
      <c r="T141" s="16">
        <v>56</v>
      </c>
      <c r="U141" s="16">
        <v>121</v>
      </c>
      <c r="V141" s="16">
        <v>138</v>
      </c>
      <c r="W141" s="16">
        <v>108</v>
      </c>
      <c r="X141" s="18">
        <f t="shared" si="10"/>
        <v>9606</v>
      </c>
      <c r="AA141" s="14" t="str">
        <f t="shared" ref="AA141:AA204" si="12">L141</f>
        <v>Financial and insurance activities</v>
      </c>
      <c r="AB141" s="14" t="s">
        <v>16</v>
      </c>
      <c r="AC141" s="16">
        <v>264</v>
      </c>
      <c r="AD141" s="16">
        <v>16</v>
      </c>
      <c r="AE141" s="16">
        <v>1</v>
      </c>
      <c r="AF141" s="16">
        <v>1</v>
      </c>
      <c r="AG141" s="16">
        <v>476</v>
      </c>
      <c r="AH141" s="16">
        <v>24</v>
      </c>
      <c r="AI141" s="16">
        <v>2</v>
      </c>
      <c r="AJ141" s="16">
        <v>6</v>
      </c>
      <c r="AK141" s="16">
        <v>1</v>
      </c>
      <c r="AL141" s="16">
        <v>1</v>
      </c>
      <c r="AM141" s="18">
        <f t="shared" si="11"/>
        <v>792</v>
      </c>
    </row>
    <row r="142" spans="7:39" x14ac:dyDescent="0.3">
      <c r="G142" s="15">
        <v>131</v>
      </c>
      <c r="L142" s="14" t="str">
        <f>Parameters1!$L$19</f>
        <v>Financial and insurance activities</v>
      </c>
      <c r="M142" s="14" t="s">
        <v>16</v>
      </c>
      <c r="N142" s="17">
        <v>0.317</v>
      </c>
      <c r="O142" s="17">
        <v>4.7E-2</v>
      </c>
      <c r="P142" s="17">
        <v>8.0000000000000002E-3</v>
      </c>
      <c r="Q142" s="17">
        <v>0.01</v>
      </c>
      <c r="R142" s="17">
        <v>0.50800000000000001</v>
      </c>
      <c r="S142" s="17">
        <v>6.8000000000000005E-2</v>
      </c>
      <c r="T142" s="17">
        <v>6.0000000000000001E-3</v>
      </c>
      <c r="U142" s="17">
        <v>1.2999999999999999E-2</v>
      </c>
      <c r="V142" s="17">
        <v>1.4E-2</v>
      </c>
      <c r="W142" s="17">
        <v>1.0999999999999999E-2</v>
      </c>
      <c r="X142" s="19">
        <f t="shared" si="10"/>
        <v>1.002</v>
      </c>
      <c r="AA142" s="14" t="str">
        <f t="shared" si="12"/>
        <v>Financial and insurance activities</v>
      </c>
      <c r="AB142" s="14" t="s">
        <v>16</v>
      </c>
      <c r="AC142" s="17">
        <v>0.33300000000000002</v>
      </c>
      <c r="AD142" s="17">
        <v>0.02</v>
      </c>
      <c r="AE142" s="17">
        <v>1E-3</v>
      </c>
      <c r="AF142" s="17">
        <v>0</v>
      </c>
      <c r="AG142" s="17">
        <v>0.60099999999999998</v>
      </c>
      <c r="AH142" s="17">
        <v>0.03</v>
      </c>
      <c r="AI142" s="17">
        <v>3.0000000000000001E-3</v>
      </c>
      <c r="AJ142" s="17">
        <v>8.0000000000000002E-3</v>
      </c>
      <c r="AK142" s="17">
        <v>1E-3</v>
      </c>
      <c r="AL142" s="17">
        <v>1E-3</v>
      </c>
      <c r="AM142" s="19">
        <f t="shared" si="11"/>
        <v>0.99800000000000011</v>
      </c>
    </row>
    <row r="143" spans="7:39" x14ac:dyDescent="0.3">
      <c r="G143" s="15">
        <v>132</v>
      </c>
      <c r="L143" s="14" t="str">
        <f>Parameters1!$L$19</f>
        <v>Financial and insurance activities</v>
      </c>
      <c r="M143" s="14" t="s">
        <v>17</v>
      </c>
      <c r="N143" s="16">
        <v>86191</v>
      </c>
      <c r="O143" s="16">
        <v>21652</v>
      </c>
      <c r="P143" s="16">
        <v>17279</v>
      </c>
      <c r="Q143" s="16">
        <v>32764</v>
      </c>
      <c r="R143" s="16">
        <v>153402</v>
      </c>
      <c r="S143" s="16">
        <v>39451</v>
      </c>
      <c r="T143" s="16">
        <v>21994</v>
      </c>
      <c r="U143" s="16">
        <v>39851</v>
      </c>
      <c r="V143" s="16">
        <v>3809</v>
      </c>
      <c r="W143" s="16">
        <v>2805</v>
      </c>
      <c r="X143" s="18">
        <f t="shared" si="10"/>
        <v>419198</v>
      </c>
      <c r="AA143" s="14" t="str">
        <f t="shared" si="12"/>
        <v>Financial and insurance activities</v>
      </c>
      <c r="AB143" s="14" t="s">
        <v>17</v>
      </c>
      <c r="AC143" s="16">
        <v>1299</v>
      </c>
      <c r="AD143" s="16">
        <v>324</v>
      </c>
      <c r="AE143" s="16">
        <v>219</v>
      </c>
      <c r="AF143" s="16">
        <v>646</v>
      </c>
      <c r="AG143" s="16">
        <v>2110</v>
      </c>
      <c r="AH143" s="16">
        <v>589</v>
      </c>
      <c r="AI143" s="16">
        <v>407</v>
      </c>
      <c r="AJ143" s="16">
        <v>950</v>
      </c>
      <c r="AK143" s="16">
        <v>21</v>
      </c>
      <c r="AL143" s="16">
        <v>16</v>
      </c>
      <c r="AM143" s="18">
        <f t="shared" si="11"/>
        <v>6581</v>
      </c>
    </row>
    <row r="144" spans="7:39" x14ac:dyDescent="0.3">
      <c r="G144" s="15">
        <v>133</v>
      </c>
      <c r="L144" s="14" t="str">
        <f>Parameters1!$L$19</f>
        <v>Financial and insurance activities</v>
      </c>
      <c r="M144" s="14" t="s">
        <v>17</v>
      </c>
      <c r="N144" s="17">
        <v>0.20599999999999999</v>
      </c>
      <c r="O144" s="17">
        <v>5.1999999999999998E-2</v>
      </c>
      <c r="P144" s="17">
        <v>4.1000000000000002E-2</v>
      </c>
      <c r="Q144" s="17">
        <v>7.8E-2</v>
      </c>
      <c r="R144" s="17">
        <v>0.36599999999999999</v>
      </c>
      <c r="S144" s="17">
        <v>9.4E-2</v>
      </c>
      <c r="T144" s="17">
        <v>5.1999999999999998E-2</v>
      </c>
      <c r="U144" s="17">
        <v>9.5000000000000001E-2</v>
      </c>
      <c r="V144" s="17">
        <v>8.9999999999999993E-3</v>
      </c>
      <c r="W144" s="17">
        <v>7.0000000000000001E-3</v>
      </c>
      <c r="X144" s="19">
        <f t="shared" si="10"/>
        <v>1</v>
      </c>
      <c r="AA144" s="14" t="str">
        <f t="shared" si="12"/>
        <v>Financial and insurance activities</v>
      </c>
      <c r="AB144" s="14" t="s">
        <v>17</v>
      </c>
      <c r="AC144" s="17">
        <v>0.19700000000000001</v>
      </c>
      <c r="AD144" s="17">
        <v>4.9000000000000002E-2</v>
      </c>
      <c r="AE144" s="17">
        <v>3.3000000000000002E-2</v>
      </c>
      <c r="AF144" s="17">
        <v>9.8000000000000004E-2</v>
      </c>
      <c r="AG144" s="17">
        <v>0.32100000000000001</v>
      </c>
      <c r="AH144" s="17">
        <v>0.09</v>
      </c>
      <c r="AI144" s="17">
        <v>6.2E-2</v>
      </c>
      <c r="AJ144" s="17">
        <v>0.14399999999999999</v>
      </c>
      <c r="AK144" s="17">
        <v>3.0000000000000001E-3</v>
      </c>
      <c r="AL144" s="17">
        <v>2E-3</v>
      </c>
      <c r="AM144" s="19">
        <f t="shared" si="11"/>
        <v>0.99899999999999989</v>
      </c>
    </row>
    <row r="145" spans="7:39" x14ac:dyDescent="0.3">
      <c r="G145" s="15">
        <v>134</v>
      </c>
      <c r="L145" s="14" t="str">
        <f>Parameters1!$L$19</f>
        <v>Financial and insurance activities</v>
      </c>
      <c r="M145" s="14" t="s">
        <v>18</v>
      </c>
      <c r="N145" s="16">
        <v>2429</v>
      </c>
      <c r="O145" s="16">
        <v>382</v>
      </c>
      <c r="P145" s="16">
        <v>104</v>
      </c>
      <c r="Q145" s="16">
        <v>333</v>
      </c>
      <c r="R145" s="16">
        <v>3076</v>
      </c>
      <c r="S145" s="16">
        <v>479</v>
      </c>
      <c r="T145" s="16">
        <v>166</v>
      </c>
      <c r="U145" s="16">
        <v>381</v>
      </c>
      <c r="V145" s="16">
        <v>72</v>
      </c>
      <c r="W145" s="16">
        <v>30</v>
      </c>
      <c r="X145" s="18">
        <f t="shared" si="10"/>
        <v>7452</v>
      </c>
      <c r="AA145" s="14" t="str">
        <f t="shared" si="12"/>
        <v>Financial and insurance activities</v>
      </c>
      <c r="AB145" s="14" t="s">
        <v>18</v>
      </c>
      <c r="AC145" s="16">
        <v>117</v>
      </c>
      <c r="AD145" s="16">
        <v>6</v>
      </c>
      <c r="AE145" s="16">
        <v>3</v>
      </c>
      <c r="AF145" s="16">
        <v>1</v>
      </c>
      <c r="AG145" s="16">
        <v>152</v>
      </c>
      <c r="AH145" s="16">
        <v>9</v>
      </c>
      <c r="AI145" s="16">
        <v>6</v>
      </c>
      <c r="AJ145" s="16">
        <v>5</v>
      </c>
      <c r="AK145" s="16">
        <v>0</v>
      </c>
      <c r="AL145" s="16">
        <v>1</v>
      </c>
      <c r="AM145" s="18">
        <f t="shared" si="11"/>
        <v>300</v>
      </c>
    </row>
    <row r="146" spans="7:39" x14ac:dyDescent="0.3">
      <c r="G146" s="15">
        <v>135</v>
      </c>
      <c r="L146" s="14" t="str">
        <f>Parameters1!$L$19</f>
        <v>Financial and insurance activities</v>
      </c>
      <c r="M146" s="14" t="s">
        <v>18</v>
      </c>
      <c r="N146" s="17">
        <v>0.32600000000000001</v>
      </c>
      <c r="O146" s="17">
        <v>5.0999999999999997E-2</v>
      </c>
      <c r="P146" s="17">
        <v>1.4E-2</v>
      </c>
      <c r="Q146" s="17">
        <v>4.4999999999999998E-2</v>
      </c>
      <c r="R146" s="17">
        <v>0.41299999999999998</v>
      </c>
      <c r="S146" s="17">
        <v>6.4000000000000001E-2</v>
      </c>
      <c r="T146" s="17">
        <v>2.1999999999999999E-2</v>
      </c>
      <c r="U146" s="17">
        <v>5.0999999999999997E-2</v>
      </c>
      <c r="V146" s="17">
        <v>0.01</v>
      </c>
      <c r="W146" s="17">
        <v>4.0000000000000001E-3</v>
      </c>
      <c r="X146" s="19">
        <f t="shared" si="10"/>
        <v>1</v>
      </c>
      <c r="AA146" s="14" t="str">
        <f t="shared" si="12"/>
        <v>Financial and insurance activities</v>
      </c>
      <c r="AB146" s="14" t="s">
        <v>18</v>
      </c>
      <c r="AC146" s="17">
        <v>0.39</v>
      </c>
      <c r="AD146" s="17">
        <v>0.02</v>
      </c>
      <c r="AE146" s="17">
        <v>0.01</v>
      </c>
      <c r="AF146" s="17">
        <v>3.0000000000000001E-3</v>
      </c>
      <c r="AG146" s="17">
        <v>0.50700000000000001</v>
      </c>
      <c r="AH146" s="17">
        <v>0.03</v>
      </c>
      <c r="AI146" s="17">
        <v>0.02</v>
      </c>
      <c r="AJ146" s="17">
        <v>1.7000000000000001E-2</v>
      </c>
      <c r="AK146" s="17">
        <v>0</v>
      </c>
      <c r="AL146" s="17">
        <v>3.0000000000000001E-3</v>
      </c>
      <c r="AM146" s="19">
        <f t="shared" si="11"/>
        <v>1</v>
      </c>
    </row>
    <row r="147" spans="7:39" x14ac:dyDescent="0.3">
      <c r="G147" s="15">
        <v>136</v>
      </c>
      <c r="L147" s="14" t="str">
        <f>Parameters1!$L$19</f>
        <v>Financial and insurance activities</v>
      </c>
      <c r="M147" s="14" t="s">
        <v>19</v>
      </c>
      <c r="N147" s="16">
        <v>88620</v>
      </c>
      <c r="O147" s="16">
        <v>22034</v>
      </c>
      <c r="P147" s="16">
        <v>17383</v>
      </c>
      <c r="Q147" s="16">
        <v>33097</v>
      </c>
      <c r="R147" s="16">
        <v>156478</v>
      </c>
      <c r="S147" s="16">
        <v>39930</v>
      </c>
      <c r="T147" s="16">
        <v>22160</v>
      </c>
      <c r="U147" s="16">
        <v>40232</v>
      </c>
      <c r="V147" s="16">
        <v>3881</v>
      </c>
      <c r="W147" s="16">
        <v>2835</v>
      </c>
      <c r="X147" s="18">
        <f>SUM(N147:W147)</f>
        <v>426650</v>
      </c>
      <c r="AA147" s="14" t="str">
        <f t="shared" si="12"/>
        <v>Financial and insurance activities</v>
      </c>
      <c r="AB147" s="14" t="s">
        <v>19</v>
      </c>
      <c r="AC147" s="16">
        <v>1416</v>
      </c>
      <c r="AD147" s="16">
        <v>330</v>
      </c>
      <c r="AE147" s="16">
        <v>222</v>
      </c>
      <c r="AF147" s="16">
        <v>647</v>
      </c>
      <c r="AG147" s="16">
        <v>2262</v>
      </c>
      <c r="AH147" s="16">
        <v>598</v>
      </c>
      <c r="AI147" s="16">
        <v>413</v>
      </c>
      <c r="AJ147" s="16">
        <v>955</v>
      </c>
      <c r="AK147" s="16">
        <v>21</v>
      </c>
      <c r="AL147" s="16">
        <v>17</v>
      </c>
      <c r="AM147" s="18">
        <f t="shared" si="11"/>
        <v>6881</v>
      </c>
    </row>
    <row r="148" spans="7:39" x14ac:dyDescent="0.3">
      <c r="G148" s="15">
        <v>137</v>
      </c>
      <c r="L148" s="14" t="str">
        <f>Parameters1!$L$20</f>
        <v>Human health and social work activities</v>
      </c>
      <c r="M148" s="14" t="s">
        <v>11</v>
      </c>
      <c r="N148" s="16">
        <v>250</v>
      </c>
      <c r="O148" s="16">
        <v>62</v>
      </c>
      <c r="P148" s="16">
        <v>161</v>
      </c>
      <c r="Q148" s="16">
        <v>776</v>
      </c>
      <c r="R148" s="16">
        <v>256</v>
      </c>
      <c r="S148" s="16">
        <v>69</v>
      </c>
      <c r="T148" s="16">
        <v>147</v>
      </c>
      <c r="U148" s="16">
        <v>481</v>
      </c>
      <c r="V148" s="16">
        <v>42</v>
      </c>
      <c r="W148" s="16">
        <v>17</v>
      </c>
      <c r="X148" s="18">
        <f t="shared" si="10"/>
        <v>2261</v>
      </c>
      <c r="AA148" s="14" t="str">
        <f t="shared" si="12"/>
        <v>Human health and social work activities</v>
      </c>
      <c r="AB148" s="14" t="s">
        <v>11</v>
      </c>
      <c r="AC148" s="16">
        <v>9</v>
      </c>
      <c r="AD148" s="16">
        <v>1</v>
      </c>
      <c r="AE148" s="16">
        <v>2</v>
      </c>
      <c r="AF148" s="16">
        <v>12</v>
      </c>
      <c r="AG148" s="16">
        <v>4</v>
      </c>
      <c r="AH148" s="16">
        <v>1</v>
      </c>
      <c r="AI148" s="16">
        <v>1</v>
      </c>
      <c r="AJ148" s="16">
        <v>8</v>
      </c>
      <c r="AK148" s="16">
        <v>1</v>
      </c>
      <c r="AL148" s="16">
        <v>0</v>
      </c>
      <c r="AM148" s="18">
        <f t="shared" si="11"/>
        <v>39</v>
      </c>
    </row>
    <row r="149" spans="7:39" x14ac:dyDescent="0.3">
      <c r="G149" s="15">
        <v>138</v>
      </c>
      <c r="L149" s="14" t="str">
        <f>Parameters1!$L$20</f>
        <v>Human health and social work activities</v>
      </c>
      <c r="M149" s="14" t="s">
        <v>11</v>
      </c>
      <c r="N149" s="17">
        <v>0.111</v>
      </c>
      <c r="O149" s="17">
        <v>2.7E-2</v>
      </c>
      <c r="P149" s="17">
        <v>7.0999999999999994E-2</v>
      </c>
      <c r="Q149" s="17">
        <v>0.34</v>
      </c>
      <c r="R149" s="17">
        <v>0.113</v>
      </c>
      <c r="S149" s="17">
        <v>3.1E-2</v>
      </c>
      <c r="T149" s="17">
        <v>6.5000000000000002E-2</v>
      </c>
      <c r="U149" s="17">
        <v>0.21299999999999999</v>
      </c>
      <c r="V149" s="17">
        <v>1.9E-2</v>
      </c>
      <c r="W149" s="17">
        <v>8.0000000000000002E-3</v>
      </c>
      <c r="X149" s="19">
        <f t="shared" si="10"/>
        <v>0.998</v>
      </c>
      <c r="AA149" s="14" t="str">
        <f t="shared" si="12"/>
        <v>Human health and social work activities</v>
      </c>
      <c r="AB149" s="14" t="s">
        <v>11</v>
      </c>
      <c r="AC149" s="17">
        <v>0.23100000000000001</v>
      </c>
      <c r="AD149" s="17">
        <v>2.5999999999999999E-2</v>
      </c>
      <c r="AE149" s="17">
        <v>5.0999999999999997E-2</v>
      </c>
      <c r="AF149" s="17">
        <v>0.31</v>
      </c>
      <c r="AG149" s="17">
        <v>0.10299999999999999</v>
      </c>
      <c r="AH149" s="17">
        <v>2.5999999999999999E-2</v>
      </c>
      <c r="AI149" s="17">
        <v>2.5999999999999999E-2</v>
      </c>
      <c r="AJ149" s="17">
        <v>0.20499999999999999</v>
      </c>
      <c r="AK149" s="17">
        <v>2.5999999999999999E-2</v>
      </c>
      <c r="AL149" s="17">
        <v>0</v>
      </c>
      <c r="AM149" s="19">
        <f t="shared" si="11"/>
        <v>1.004</v>
      </c>
    </row>
    <row r="150" spans="7:39" x14ac:dyDescent="0.3">
      <c r="G150" s="15">
        <v>139</v>
      </c>
      <c r="L150" s="14" t="str">
        <f>Parameters1!$L$20</f>
        <v>Human health and social work activities</v>
      </c>
      <c r="M150" s="14" t="s">
        <v>12</v>
      </c>
      <c r="N150" s="16">
        <v>942</v>
      </c>
      <c r="O150" s="16">
        <v>162</v>
      </c>
      <c r="P150" s="16">
        <v>247</v>
      </c>
      <c r="Q150" s="16">
        <v>806</v>
      </c>
      <c r="R150" s="16">
        <v>1214</v>
      </c>
      <c r="S150" s="16">
        <v>343</v>
      </c>
      <c r="T150" s="16">
        <v>391</v>
      </c>
      <c r="U150" s="16">
        <v>1533</v>
      </c>
      <c r="V150" s="16">
        <v>75</v>
      </c>
      <c r="W150" s="16">
        <v>74</v>
      </c>
      <c r="X150" s="18">
        <f t="shared" si="10"/>
        <v>5787</v>
      </c>
      <c r="AA150" s="14" t="str">
        <f t="shared" si="12"/>
        <v>Human health and social work activities</v>
      </c>
      <c r="AB150" s="14" t="s">
        <v>12</v>
      </c>
      <c r="AC150" s="16">
        <v>11</v>
      </c>
      <c r="AD150" s="16">
        <v>3</v>
      </c>
      <c r="AE150" s="16">
        <v>2</v>
      </c>
      <c r="AF150" s="16">
        <v>16</v>
      </c>
      <c r="AG150" s="16">
        <v>17</v>
      </c>
      <c r="AH150" s="16">
        <v>6</v>
      </c>
      <c r="AI150" s="16">
        <v>3</v>
      </c>
      <c r="AJ150" s="16">
        <v>38</v>
      </c>
      <c r="AK150" s="16">
        <v>1</v>
      </c>
      <c r="AL150" s="16">
        <v>2</v>
      </c>
      <c r="AM150" s="18">
        <f t="shared" si="11"/>
        <v>99</v>
      </c>
    </row>
    <row r="151" spans="7:39" x14ac:dyDescent="0.3">
      <c r="G151" s="15">
        <v>140</v>
      </c>
      <c r="L151" s="14" t="str">
        <f>Parameters1!$L$20</f>
        <v>Human health and social work activities</v>
      </c>
      <c r="M151" s="14" t="s">
        <v>12</v>
      </c>
      <c r="N151" s="17">
        <v>0.16300000000000001</v>
      </c>
      <c r="O151" s="17">
        <v>2.8000000000000001E-2</v>
      </c>
      <c r="P151" s="17">
        <v>4.2999999999999997E-2</v>
      </c>
      <c r="Q151" s="17">
        <v>0.14000000000000001</v>
      </c>
      <c r="R151" s="17">
        <v>0.21</v>
      </c>
      <c r="S151" s="17">
        <v>5.8999999999999997E-2</v>
      </c>
      <c r="T151" s="17">
        <v>6.8000000000000005E-2</v>
      </c>
      <c r="U151" s="17">
        <v>0.26500000000000001</v>
      </c>
      <c r="V151" s="17">
        <v>1.2999999999999999E-2</v>
      </c>
      <c r="W151" s="17">
        <v>1.2999999999999999E-2</v>
      </c>
      <c r="X151" s="19">
        <f t="shared" si="10"/>
        <v>1.002</v>
      </c>
      <c r="AA151" s="14" t="str">
        <f t="shared" si="12"/>
        <v>Human health and social work activities</v>
      </c>
      <c r="AB151" s="14" t="s">
        <v>12</v>
      </c>
      <c r="AC151" s="17">
        <v>0.111</v>
      </c>
      <c r="AD151" s="17">
        <v>0.03</v>
      </c>
      <c r="AE151" s="17">
        <v>0.02</v>
      </c>
      <c r="AF151" s="17">
        <v>0.16</v>
      </c>
      <c r="AG151" s="17">
        <v>0.17199999999999999</v>
      </c>
      <c r="AH151" s="17">
        <v>6.0999999999999999E-2</v>
      </c>
      <c r="AI151" s="17">
        <v>0.03</v>
      </c>
      <c r="AJ151" s="17">
        <v>0.38400000000000001</v>
      </c>
      <c r="AK151" s="17">
        <v>0.01</v>
      </c>
      <c r="AL151" s="17">
        <v>0.02</v>
      </c>
      <c r="AM151" s="19">
        <f t="shared" si="11"/>
        <v>0.99800000000000011</v>
      </c>
    </row>
    <row r="152" spans="7:39" x14ac:dyDescent="0.3">
      <c r="G152" s="15">
        <v>141</v>
      </c>
      <c r="L152" s="14" t="str">
        <f>Parameters1!$L$20</f>
        <v>Human health and social work activities</v>
      </c>
      <c r="M152" s="14" t="s">
        <v>13</v>
      </c>
      <c r="N152" s="16">
        <v>18192</v>
      </c>
      <c r="O152" s="16">
        <v>1911</v>
      </c>
      <c r="P152" s="16">
        <v>2368</v>
      </c>
      <c r="Q152" s="16">
        <v>3765</v>
      </c>
      <c r="R152" s="16">
        <v>47732</v>
      </c>
      <c r="S152" s="16">
        <v>6751</v>
      </c>
      <c r="T152" s="16">
        <v>4913</v>
      </c>
      <c r="U152" s="16">
        <v>9238</v>
      </c>
      <c r="V152" s="16">
        <v>868</v>
      </c>
      <c r="W152" s="16">
        <v>808</v>
      </c>
      <c r="X152" s="18">
        <f t="shared" si="10"/>
        <v>96546</v>
      </c>
      <c r="AA152" s="14" t="str">
        <f t="shared" si="12"/>
        <v>Human health and social work activities</v>
      </c>
      <c r="AB152" s="14" t="s">
        <v>13</v>
      </c>
      <c r="AC152" s="16">
        <v>128</v>
      </c>
      <c r="AD152" s="16">
        <v>17</v>
      </c>
      <c r="AE152" s="16">
        <v>15</v>
      </c>
      <c r="AF152" s="16">
        <v>48</v>
      </c>
      <c r="AG152" s="16">
        <v>404</v>
      </c>
      <c r="AH152" s="16">
        <v>60</v>
      </c>
      <c r="AI152" s="16">
        <v>32</v>
      </c>
      <c r="AJ152" s="16">
        <v>137</v>
      </c>
      <c r="AK152" s="16">
        <v>3</v>
      </c>
      <c r="AL152" s="16">
        <v>7</v>
      </c>
      <c r="AM152" s="18">
        <f t="shared" si="11"/>
        <v>851</v>
      </c>
    </row>
    <row r="153" spans="7:39" x14ac:dyDescent="0.3">
      <c r="G153" s="15">
        <v>142</v>
      </c>
      <c r="L153" s="14" t="str">
        <f>Parameters1!$L$20</f>
        <v>Human health and social work activities</v>
      </c>
      <c r="M153" s="14" t="s">
        <v>13</v>
      </c>
      <c r="N153" s="17">
        <v>0.188</v>
      </c>
      <c r="O153" s="17">
        <v>0.02</v>
      </c>
      <c r="P153" s="17">
        <v>2.5000000000000001E-2</v>
      </c>
      <c r="Q153" s="17">
        <v>0.04</v>
      </c>
      <c r="R153" s="17">
        <v>0.49399999999999999</v>
      </c>
      <c r="S153" s="17">
        <v>7.0000000000000007E-2</v>
      </c>
      <c r="T153" s="17">
        <v>5.0999999999999997E-2</v>
      </c>
      <c r="U153" s="17">
        <v>9.6000000000000002E-2</v>
      </c>
      <c r="V153" s="17">
        <v>8.9999999999999993E-3</v>
      </c>
      <c r="W153" s="17">
        <v>8.0000000000000002E-3</v>
      </c>
      <c r="X153" s="19">
        <f t="shared" si="10"/>
        <v>1.0009999999999999</v>
      </c>
      <c r="AA153" s="14" t="str">
        <f t="shared" si="12"/>
        <v>Human health and social work activities</v>
      </c>
      <c r="AB153" s="14" t="s">
        <v>13</v>
      </c>
      <c r="AC153" s="63">
        <v>0.15</v>
      </c>
      <c r="AD153" s="63">
        <v>0.02</v>
      </c>
      <c r="AE153" s="63">
        <v>1.7999999999999999E-2</v>
      </c>
      <c r="AF153" s="63">
        <v>0.06</v>
      </c>
      <c r="AG153" s="63">
        <v>0.47499999999999998</v>
      </c>
      <c r="AH153" s="63">
        <v>7.0999999999999994E-2</v>
      </c>
      <c r="AI153" s="63">
        <v>3.7999999999999999E-2</v>
      </c>
      <c r="AJ153" s="63">
        <v>0.161</v>
      </c>
      <c r="AK153" s="63">
        <v>4.0000000000000001E-3</v>
      </c>
      <c r="AL153" s="63">
        <v>8.0000000000000002E-3</v>
      </c>
      <c r="AM153" s="64">
        <v>1</v>
      </c>
    </row>
    <row r="154" spans="7:39" x14ac:dyDescent="0.3">
      <c r="G154" s="15">
        <v>143</v>
      </c>
      <c r="L154" s="14" t="str">
        <f>Parameters1!$L$20</f>
        <v>Human health and social work activities</v>
      </c>
      <c r="M154" s="14" t="s">
        <v>14</v>
      </c>
      <c r="N154" s="16">
        <v>29741</v>
      </c>
      <c r="O154" s="16">
        <v>3780</v>
      </c>
      <c r="P154" s="16">
        <v>1710</v>
      </c>
      <c r="Q154" s="16">
        <v>2808</v>
      </c>
      <c r="R154" s="16">
        <v>100898</v>
      </c>
      <c r="S154" s="16">
        <v>13296</v>
      </c>
      <c r="T154" s="16">
        <v>4921</v>
      </c>
      <c r="U154" s="16">
        <v>13190</v>
      </c>
      <c r="V154" s="16">
        <v>403</v>
      </c>
      <c r="W154" s="16">
        <v>912</v>
      </c>
      <c r="X154" s="18">
        <f t="shared" si="10"/>
        <v>171659</v>
      </c>
      <c r="AA154" s="14" t="str">
        <f t="shared" si="12"/>
        <v>Human health and social work activities</v>
      </c>
      <c r="AB154" s="14" t="s">
        <v>14</v>
      </c>
      <c r="AC154" s="16">
        <v>293</v>
      </c>
      <c r="AD154" s="16">
        <v>42</v>
      </c>
      <c r="AE154" s="16">
        <v>27</v>
      </c>
      <c r="AF154" s="16">
        <v>99</v>
      </c>
      <c r="AG154" s="16">
        <v>703</v>
      </c>
      <c r="AH154" s="16">
        <v>114</v>
      </c>
      <c r="AI154" s="16">
        <v>60</v>
      </c>
      <c r="AJ154" s="16">
        <v>332</v>
      </c>
      <c r="AK154" s="16">
        <v>4</v>
      </c>
      <c r="AL154" s="16">
        <v>9</v>
      </c>
      <c r="AM154" s="18">
        <f t="shared" si="11"/>
        <v>1683</v>
      </c>
    </row>
    <row r="155" spans="7:39" x14ac:dyDescent="0.3">
      <c r="G155" s="15">
        <v>144</v>
      </c>
      <c r="L155" s="14" t="str">
        <f>Parameters1!$L$20</f>
        <v>Human health and social work activities</v>
      </c>
      <c r="M155" s="14" t="s">
        <v>14</v>
      </c>
      <c r="N155" s="17">
        <v>0.17299999999999999</v>
      </c>
      <c r="O155" s="17">
        <v>2.1999999999999999E-2</v>
      </c>
      <c r="P155" s="17">
        <v>0.01</v>
      </c>
      <c r="Q155" s="17">
        <v>0.02</v>
      </c>
      <c r="R155" s="17">
        <v>0.58799999999999997</v>
      </c>
      <c r="S155" s="17">
        <v>7.6999999999999999E-2</v>
      </c>
      <c r="T155" s="17">
        <v>2.9000000000000001E-2</v>
      </c>
      <c r="U155" s="17">
        <v>7.6999999999999999E-2</v>
      </c>
      <c r="V155" s="17">
        <v>2E-3</v>
      </c>
      <c r="W155" s="17">
        <v>5.0000000000000001E-3</v>
      </c>
      <c r="X155" s="19">
        <f t="shared" si="10"/>
        <v>1.0029999999999999</v>
      </c>
      <c r="AA155" s="14" t="str">
        <f t="shared" si="12"/>
        <v>Human health and social work activities</v>
      </c>
      <c r="AB155" s="14" t="s">
        <v>14</v>
      </c>
      <c r="AC155" s="17">
        <v>0.17399999999999999</v>
      </c>
      <c r="AD155" s="17">
        <v>2.5000000000000001E-2</v>
      </c>
      <c r="AE155" s="17">
        <v>1.6E-2</v>
      </c>
      <c r="AF155" s="17">
        <v>0.06</v>
      </c>
      <c r="AG155" s="17">
        <v>0.41799999999999998</v>
      </c>
      <c r="AH155" s="17">
        <v>6.8000000000000005E-2</v>
      </c>
      <c r="AI155" s="17">
        <v>3.5999999999999997E-2</v>
      </c>
      <c r="AJ155" s="17">
        <v>0.19700000000000001</v>
      </c>
      <c r="AK155" s="17">
        <v>2E-3</v>
      </c>
      <c r="AL155" s="17">
        <v>5.0000000000000001E-3</v>
      </c>
      <c r="AM155" s="19">
        <f t="shared" si="11"/>
        <v>1.0009999999999999</v>
      </c>
    </row>
    <row r="156" spans="7:39" x14ac:dyDescent="0.3">
      <c r="G156" s="15">
        <v>145</v>
      </c>
      <c r="L156" s="14" t="str">
        <f>Parameters1!$L$20</f>
        <v>Human health and social work activities</v>
      </c>
      <c r="M156" s="14" t="s">
        <v>15</v>
      </c>
      <c r="N156" s="16">
        <v>45500</v>
      </c>
      <c r="O156" s="16">
        <v>5834</v>
      </c>
      <c r="P156" s="16">
        <v>1527</v>
      </c>
      <c r="Q156" s="16">
        <v>1618</v>
      </c>
      <c r="R156" s="16">
        <v>118202</v>
      </c>
      <c r="S156" s="16">
        <v>14992</v>
      </c>
      <c r="T156" s="16">
        <v>3718</v>
      </c>
      <c r="U156" s="16">
        <v>6394</v>
      </c>
      <c r="V156" s="16">
        <v>230</v>
      </c>
      <c r="W156" s="16">
        <v>364</v>
      </c>
      <c r="X156" s="18">
        <f t="shared" si="10"/>
        <v>198379</v>
      </c>
      <c r="AA156" s="14" t="str">
        <f t="shared" si="12"/>
        <v>Human health and social work activities</v>
      </c>
      <c r="AB156" s="14" t="s">
        <v>15</v>
      </c>
      <c r="AC156" s="16">
        <v>763</v>
      </c>
      <c r="AD156" s="16">
        <v>117</v>
      </c>
      <c r="AE156" s="16">
        <v>47</v>
      </c>
      <c r="AF156" s="16">
        <v>84</v>
      </c>
      <c r="AG156" s="16">
        <v>1183</v>
      </c>
      <c r="AH156" s="16">
        <v>175</v>
      </c>
      <c r="AI156" s="16">
        <v>78</v>
      </c>
      <c r="AJ156" s="16">
        <v>235</v>
      </c>
      <c r="AK156" s="16">
        <v>2</v>
      </c>
      <c r="AL156" s="16">
        <v>4</v>
      </c>
      <c r="AM156" s="18">
        <f t="shared" si="11"/>
        <v>2688</v>
      </c>
    </row>
    <row r="157" spans="7:39" x14ac:dyDescent="0.3">
      <c r="G157" s="15">
        <v>146</v>
      </c>
      <c r="L157" s="14" t="str">
        <f>Parameters1!$L$20</f>
        <v>Human health and social work activities</v>
      </c>
      <c r="M157" s="14" t="s">
        <v>15</v>
      </c>
      <c r="N157" s="17">
        <v>0.22900000000000001</v>
      </c>
      <c r="O157" s="17">
        <v>2.9000000000000001E-2</v>
      </c>
      <c r="P157" s="17">
        <v>8.0000000000000002E-3</v>
      </c>
      <c r="Q157" s="17">
        <v>0.01</v>
      </c>
      <c r="R157" s="17">
        <v>0.59599999999999997</v>
      </c>
      <c r="S157" s="17">
        <v>7.5999999999999998E-2</v>
      </c>
      <c r="T157" s="17">
        <v>1.9E-2</v>
      </c>
      <c r="U157" s="17">
        <v>3.2000000000000001E-2</v>
      </c>
      <c r="V157" s="17">
        <v>1E-3</v>
      </c>
      <c r="W157" s="17">
        <v>2E-3</v>
      </c>
      <c r="X157" s="19">
        <f t="shared" si="10"/>
        <v>1.002</v>
      </c>
      <c r="AA157" s="14" t="str">
        <f t="shared" si="12"/>
        <v>Human health and social work activities</v>
      </c>
      <c r="AB157" s="14" t="s">
        <v>15</v>
      </c>
      <c r="AC157" s="17">
        <v>0.28399999999999997</v>
      </c>
      <c r="AD157" s="17">
        <v>4.3999999999999997E-2</v>
      </c>
      <c r="AE157" s="17">
        <v>1.7000000000000001E-2</v>
      </c>
      <c r="AF157" s="17">
        <v>0.03</v>
      </c>
      <c r="AG157" s="17">
        <v>0.44</v>
      </c>
      <c r="AH157" s="17">
        <v>6.5000000000000002E-2</v>
      </c>
      <c r="AI157" s="17">
        <v>2.9000000000000001E-2</v>
      </c>
      <c r="AJ157" s="17">
        <v>8.6999999999999994E-2</v>
      </c>
      <c r="AK157" s="17">
        <v>1E-3</v>
      </c>
      <c r="AL157" s="17">
        <v>1E-3</v>
      </c>
      <c r="AM157" s="19">
        <f t="shared" si="11"/>
        <v>0.99799999999999989</v>
      </c>
    </row>
    <row r="158" spans="7:39" x14ac:dyDescent="0.3">
      <c r="G158" s="15">
        <v>147</v>
      </c>
      <c r="L158" s="14" t="str">
        <f>Parameters1!$L$20</f>
        <v>Human health and social work activities</v>
      </c>
      <c r="M158" s="14" t="s">
        <v>16</v>
      </c>
      <c r="N158" s="16">
        <v>18166</v>
      </c>
      <c r="O158" s="16">
        <v>1943</v>
      </c>
      <c r="P158" s="16">
        <v>181</v>
      </c>
      <c r="Q158" s="16">
        <v>337</v>
      </c>
      <c r="R158" s="16">
        <v>45862</v>
      </c>
      <c r="S158" s="16">
        <v>3954</v>
      </c>
      <c r="T158" s="16">
        <v>187</v>
      </c>
      <c r="U158" s="16">
        <v>476</v>
      </c>
      <c r="V158" s="16">
        <v>231</v>
      </c>
      <c r="W158" s="16">
        <v>208</v>
      </c>
      <c r="X158" s="18">
        <f t="shared" si="10"/>
        <v>71545</v>
      </c>
      <c r="AA158" s="14" t="str">
        <f t="shared" si="12"/>
        <v>Human health and social work activities</v>
      </c>
      <c r="AB158" s="14" t="s">
        <v>16</v>
      </c>
      <c r="AC158" s="16">
        <v>443</v>
      </c>
      <c r="AD158" s="16">
        <v>35</v>
      </c>
      <c r="AE158" s="16">
        <v>11</v>
      </c>
      <c r="AF158" s="16">
        <v>88</v>
      </c>
      <c r="AG158" s="16">
        <v>812</v>
      </c>
      <c r="AH158" s="16">
        <v>69</v>
      </c>
      <c r="AI158" s="16">
        <v>14</v>
      </c>
      <c r="AJ158" s="16">
        <v>70</v>
      </c>
      <c r="AK158" s="16">
        <v>1</v>
      </c>
      <c r="AL158" s="16">
        <v>0</v>
      </c>
      <c r="AM158" s="18">
        <f t="shared" si="11"/>
        <v>1543</v>
      </c>
    </row>
    <row r="159" spans="7:39" x14ac:dyDescent="0.3">
      <c r="G159" s="15">
        <v>148</v>
      </c>
      <c r="L159" s="14" t="str">
        <f>Parameters1!$L$20</f>
        <v>Human health and social work activities</v>
      </c>
      <c r="M159" s="14" t="s">
        <v>16</v>
      </c>
      <c r="N159" s="17">
        <v>0.254</v>
      </c>
      <c r="O159" s="17">
        <v>2.7E-2</v>
      </c>
      <c r="P159" s="17">
        <v>3.0000000000000001E-3</v>
      </c>
      <c r="Q159" s="17">
        <v>0</v>
      </c>
      <c r="R159" s="17">
        <v>0.64100000000000001</v>
      </c>
      <c r="S159" s="17">
        <v>5.5E-2</v>
      </c>
      <c r="T159" s="17">
        <v>3.0000000000000001E-3</v>
      </c>
      <c r="U159" s="17">
        <v>7.0000000000000001E-3</v>
      </c>
      <c r="V159" s="17">
        <v>3.0000000000000001E-3</v>
      </c>
      <c r="W159" s="17">
        <v>3.0000000000000001E-3</v>
      </c>
      <c r="X159" s="19">
        <f t="shared" si="10"/>
        <v>0.99600000000000011</v>
      </c>
      <c r="AA159" s="14" t="str">
        <f t="shared" si="12"/>
        <v>Human health and social work activities</v>
      </c>
      <c r="AB159" s="14" t="s">
        <v>16</v>
      </c>
      <c r="AC159" s="17">
        <v>0.28699999999999998</v>
      </c>
      <c r="AD159" s="17">
        <v>2.3E-2</v>
      </c>
      <c r="AE159" s="17">
        <v>7.0000000000000001E-3</v>
      </c>
      <c r="AF159" s="17">
        <v>0.06</v>
      </c>
      <c r="AG159" s="17">
        <v>0.52600000000000002</v>
      </c>
      <c r="AH159" s="17">
        <v>4.4999999999999998E-2</v>
      </c>
      <c r="AI159" s="17">
        <v>8.9999999999999993E-3</v>
      </c>
      <c r="AJ159" s="17">
        <v>4.4999999999999998E-2</v>
      </c>
      <c r="AK159" s="17">
        <v>1E-3</v>
      </c>
      <c r="AL159" s="17">
        <v>0</v>
      </c>
      <c r="AM159" s="19">
        <f t="shared" si="11"/>
        <v>1.0029999999999999</v>
      </c>
    </row>
    <row r="160" spans="7:39" x14ac:dyDescent="0.3">
      <c r="G160" s="15">
        <v>149</v>
      </c>
      <c r="L160" s="14" t="str">
        <f>Parameters1!$L$20</f>
        <v>Human health and social work activities</v>
      </c>
      <c r="M160" s="14" t="s">
        <v>17</v>
      </c>
      <c r="N160" s="16">
        <v>112791</v>
      </c>
      <c r="O160" s="16">
        <v>13692</v>
      </c>
      <c r="P160" s="16">
        <v>6194</v>
      </c>
      <c r="Q160" s="16">
        <v>10110</v>
      </c>
      <c r="R160" s="16">
        <v>314164</v>
      </c>
      <c r="S160" s="16">
        <v>39405</v>
      </c>
      <c r="T160" s="16">
        <v>14277</v>
      </c>
      <c r="U160" s="16">
        <v>31312</v>
      </c>
      <c r="V160" s="16">
        <v>1849</v>
      </c>
      <c r="W160" s="16">
        <v>2383</v>
      </c>
      <c r="X160" s="18">
        <f t="shared" si="10"/>
        <v>546177</v>
      </c>
      <c r="AA160" s="14" t="str">
        <f t="shared" si="12"/>
        <v>Human health and social work activities</v>
      </c>
      <c r="AB160" s="14" t="s">
        <v>17</v>
      </c>
      <c r="AC160" s="16">
        <v>1647</v>
      </c>
      <c r="AD160" s="16">
        <v>215</v>
      </c>
      <c r="AE160" s="16">
        <v>104</v>
      </c>
      <c r="AF160" s="16">
        <v>347</v>
      </c>
      <c r="AG160" s="16">
        <v>3123</v>
      </c>
      <c r="AH160" s="16">
        <v>425</v>
      </c>
      <c r="AI160" s="16">
        <v>188</v>
      </c>
      <c r="AJ160" s="16">
        <v>820</v>
      </c>
      <c r="AK160" s="16">
        <v>12</v>
      </c>
      <c r="AL160" s="16">
        <v>22</v>
      </c>
      <c r="AM160" s="18">
        <f t="shared" si="11"/>
        <v>6903</v>
      </c>
    </row>
    <row r="161" spans="7:39" x14ac:dyDescent="0.3">
      <c r="G161" s="15">
        <v>150</v>
      </c>
      <c r="L161" s="14" t="str">
        <f>Parameters1!$L$20</f>
        <v>Human health and social work activities</v>
      </c>
      <c r="M161" s="14" t="s">
        <v>17</v>
      </c>
      <c r="N161" s="17">
        <v>0.20699999999999999</v>
      </c>
      <c r="O161" s="17">
        <v>2.5000000000000001E-2</v>
      </c>
      <c r="P161" s="17">
        <v>1.0999999999999999E-2</v>
      </c>
      <c r="Q161" s="17">
        <v>1.9E-2</v>
      </c>
      <c r="R161" s="17">
        <v>0.57499999999999996</v>
      </c>
      <c r="S161" s="17">
        <v>7.1999999999999995E-2</v>
      </c>
      <c r="T161" s="17">
        <v>2.5999999999999999E-2</v>
      </c>
      <c r="U161" s="17">
        <v>5.7000000000000002E-2</v>
      </c>
      <c r="V161" s="17">
        <v>3.0000000000000001E-3</v>
      </c>
      <c r="W161" s="17">
        <v>4.0000000000000001E-3</v>
      </c>
      <c r="X161" s="19">
        <f t="shared" si="10"/>
        <v>0.999</v>
      </c>
      <c r="AA161" s="14" t="str">
        <f t="shared" si="12"/>
        <v>Human health and social work activities</v>
      </c>
      <c r="AB161" s="14" t="s">
        <v>17</v>
      </c>
      <c r="AC161" s="17">
        <v>0.23899999999999999</v>
      </c>
      <c r="AD161" s="17">
        <v>3.1E-2</v>
      </c>
      <c r="AE161" s="17">
        <v>1.4999999999999999E-2</v>
      </c>
      <c r="AF161" s="17">
        <v>0.05</v>
      </c>
      <c r="AG161" s="17">
        <v>0.45200000000000001</v>
      </c>
      <c r="AH161" s="17">
        <v>6.2E-2</v>
      </c>
      <c r="AI161" s="17">
        <v>2.7E-2</v>
      </c>
      <c r="AJ161" s="17">
        <v>0.11899999999999999</v>
      </c>
      <c r="AK161" s="17">
        <v>2E-3</v>
      </c>
      <c r="AL161" s="17">
        <v>3.0000000000000001E-3</v>
      </c>
      <c r="AM161" s="19">
        <f t="shared" si="11"/>
        <v>1</v>
      </c>
    </row>
    <row r="162" spans="7:39" x14ac:dyDescent="0.3">
      <c r="G162" s="15">
        <v>151</v>
      </c>
      <c r="L162" s="14" t="str">
        <f>Parameters1!$L$20</f>
        <v>Human health and social work activities</v>
      </c>
      <c r="M162" s="14" t="s">
        <v>18</v>
      </c>
      <c r="N162" s="16">
        <v>12447</v>
      </c>
      <c r="O162" s="16">
        <v>816</v>
      </c>
      <c r="P162" s="16">
        <v>590</v>
      </c>
      <c r="Q162" s="16">
        <v>786</v>
      </c>
      <c r="R162" s="16">
        <v>58064</v>
      </c>
      <c r="S162" s="16">
        <v>3321</v>
      </c>
      <c r="T162" s="16">
        <v>1035</v>
      </c>
      <c r="U162" s="16">
        <v>1888</v>
      </c>
      <c r="V162" s="16">
        <v>179</v>
      </c>
      <c r="W162" s="16">
        <v>292</v>
      </c>
      <c r="X162" s="18">
        <f t="shared" si="10"/>
        <v>79418</v>
      </c>
      <c r="AA162" s="14" t="str">
        <f t="shared" si="12"/>
        <v>Human health and social work activities</v>
      </c>
      <c r="AB162" s="14" t="s">
        <v>18</v>
      </c>
      <c r="AC162" s="16">
        <v>164</v>
      </c>
      <c r="AD162" s="16">
        <v>10</v>
      </c>
      <c r="AE162" s="16">
        <v>3</v>
      </c>
      <c r="AF162" s="16">
        <v>4</v>
      </c>
      <c r="AG162" s="16">
        <v>149</v>
      </c>
      <c r="AH162" s="16">
        <v>6</v>
      </c>
      <c r="AI162" s="16">
        <v>1</v>
      </c>
      <c r="AJ162" s="16">
        <v>9</v>
      </c>
      <c r="AK162" s="16">
        <v>0</v>
      </c>
      <c r="AL162" s="16">
        <v>0</v>
      </c>
      <c r="AM162" s="18">
        <f t="shared" si="11"/>
        <v>346</v>
      </c>
    </row>
    <row r="163" spans="7:39" x14ac:dyDescent="0.3">
      <c r="G163" s="15">
        <v>152</v>
      </c>
      <c r="L163" s="14" t="str">
        <f>Parameters1!$L$20</f>
        <v>Human health and social work activities</v>
      </c>
      <c r="M163" s="14" t="s">
        <v>18</v>
      </c>
      <c r="N163" s="17">
        <v>0.157</v>
      </c>
      <c r="O163" s="17">
        <v>0.01</v>
      </c>
      <c r="P163" s="17">
        <v>7.0000000000000001E-3</v>
      </c>
      <c r="Q163" s="17">
        <v>0.01</v>
      </c>
      <c r="R163" s="17">
        <v>0.73099999999999998</v>
      </c>
      <c r="S163" s="17">
        <v>4.2000000000000003E-2</v>
      </c>
      <c r="T163" s="17">
        <v>1.2999999999999999E-2</v>
      </c>
      <c r="U163" s="17">
        <v>2.4E-2</v>
      </c>
      <c r="V163" s="17">
        <v>2E-3</v>
      </c>
      <c r="W163" s="17">
        <v>4.0000000000000001E-3</v>
      </c>
      <c r="X163" s="19">
        <f t="shared" si="10"/>
        <v>1</v>
      </c>
      <c r="AA163" s="14" t="str">
        <f t="shared" si="12"/>
        <v>Human health and social work activities</v>
      </c>
      <c r="AB163" s="14" t="s">
        <v>18</v>
      </c>
      <c r="AC163" s="17">
        <v>0.47399999999999998</v>
      </c>
      <c r="AD163" s="17">
        <v>2.9000000000000001E-2</v>
      </c>
      <c r="AE163" s="17">
        <v>8.9999999999999993E-3</v>
      </c>
      <c r="AF163" s="17">
        <v>1.2E-2</v>
      </c>
      <c r="AG163" s="17">
        <v>0.43099999999999999</v>
      </c>
      <c r="AH163" s="17">
        <v>1.7000000000000001E-2</v>
      </c>
      <c r="AI163" s="17">
        <v>3.0000000000000001E-3</v>
      </c>
      <c r="AJ163" s="17">
        <v>2.5999999999999999E-2</v>
      </c>
      <c r="AK163" s="17">
        <v>0</v>
      </c>
      <c r="AL163" s="17">
        <v>0</v>
      </c>
      <c r="AM163" s="19">
        <f t="shared" si="11"/>
        <v>1.0010000000000001</v>
      </c>
    </row>
    <row r="164" spans="7:39" x14ac:dyDescent="0.3">
      <c r="G164" s="15">
        <v>153</v>
      </c>
      <c r="L164" s="14" t="str">
        <f>Parameters1!$L$20</f>
        <v>Human health and social work activities</v>
      </c>
      <c r="M164" s="14" t="s">
        <v>19</v>
      </c>
      <c r="N164" s="16">
        <v>125238</v>
      </c>
      <c r="O164" s="16">
        <v>14508</v>
      </c>
      <c r="P164" s="16">
        <v>6784</v>
      </c>
      <c r="Q164" s="16">
        <v>10896</v>
      </c>
      <c r="R164" s="16">
        <v>372228</v>
      </c>
      <c r="S164" s="16">
        <v>42726</v>
      </c>
      <c r="T164" s="16">
        <v>15312</v>
      </c>
      <c r="U164" s="16">
        <v>33200</v>
      </c>
      <c r="V164" s="16">
        <v>2028</v>
      </c>
      <c r="W164" s="16">
        <v>2675</v>
      </c>
      <c r="X164" s="18">
        <f t="shared" si="10"/>
        <v>625595</v>
      </c>
      <c r="AA164" s="14" t="str">
        <f t="shared" si="12"/>
        <v>Human health and social work activities</v>
      </c>
      <c r="AB164" s="14" t="s">
        <v>19</v>
      </c>
      <c r="AC164" s="16">
        <v>1811</v>
      </c>
      <c r="AD164" s="16">
        <v>225</v>
      </c>
      <c r="AE164" s="16">
        <v>107</v>
      </c>
      <c r="AF164" s="16">
        <v>351</v>
      </c>
      <c r="AG164" s="16">
        <v>3272</v>
      </c>
      <c r="AH164" s="16">
        <v>431</v>
      </c>
      <c r="AI164" s="16">
        <v>189</v>
      </c>
      <c r="AJ164" s="16">
        <v>829</v>
      </c>
      <c r="AK164" s="16">
        <v>12</v>
      </c>
      <c r="AL164" s="16">
        <v>22</v>
      </c>
      <c r="AM164" s="18">
        <f t="shared" si="11"/>
        <v>7249</v>
      </c>
    </row>
    <row r="165" spans="7:39" x14ac:dyDescent="0.3">
      <c r="G165" s="15">
        <v>154</v>
      </c>
      <c r="L165" s="14" t="str">
        <f>Parameters1!$L$21</f>
        <v>Information and communication</v>
      </c>
      <c r="M165" s="14" t="s">
        <v>11</v>
      </c>
      <c r="N165" s="16">
        <v>386</v>
      </c>
      <c r="O165" s="16">
        <v>170</v>
      </c>
      <c r="P165" s="16">
        <v>407</v>
      </c>
      <c r="Q165" s="16">
        <v>2237</v>
      </c>
      <c r="R165" s="16">
        <v>332</v>
      </c>
      <c r="S165" s="16">
        <v>145</v>
      </c>
      <c r="T165" s="16">
        <v>247</v>
      </c>
      <c r="U165" s="16">
        <v>591</v>
      </c>
      <c r="V165" s="16">
        <v>149</v>
      </c>
      <c r="W165" s="16">
        <v>36</v>
      </c>
      <c r="X165" s="18">
        <f t="shared" si="10"/>
        <v>4700</v>
      </c>
      <c r="AA165" s="14" t="str">
        <f t="shared" si="12"/>
        <v>Information and communication</v>
      </c>
      <c r="AB165" s="14" t="s">
        <v>11</v>
      </c>
      <c r="AC165" s="16">
        <v>10</v>
      </c>
      <c r="AD165" s="16">
        <v>4</v>
      </c>
      <c r="AE165" s="16">
        <v>16</v>
      </c>
      <c r="AF165" s="16">
        <v>30</v>
      </c>
      <c r="AG165" s="16">
        <v>9</v>
      </c>
      <c r="AH165" s="16">
        <v>5</v>
      </c>
      <c r="AI165" s="16">
        <v>12</v>
      </c>
      <c r="AJ165" s="16">
        <v>10</v>
      </c>
      <c r="AK165" s="16">
        <v>1</v>
      </c>
      <c r="AL165" s="16">
        <v>0</v>
      </c>
      <c r="AM165" s="18">
        <f>SUM(AC165:AL165)</f>
        <v>97</v>
      </c>
    </row>
    <row r="166" spans="7:39" x14ac:dyDescent="0.3">
      <c r="G166" s="15">
        <v>155</v>
      </c>
      <c r="L166" s="14" t="str">
        <f>Parameters1!$L$21</f>
        <v>Information and communication</v>
      </c>
      <c r="M166" s="14" t="s">
        <v>11</v>
      </c>
      <c r="N166" s="63">
        <v>8.2000000000000003E-2</v>
      </c>
      <c r="O166" s="63">
        <v>3.5999999999999997E-2</v>
      </c>
      <c r="P166" s="63">
        <v>8.6999999999999994E-2</v>
      </c>
      <c r="Q166" s="63">
        <v>0.48</v>
      </c>
      <c r="R166" s="63">
        <v>7.0999999999999994E-2</v>
      </c>
      <c r="S166" s="63">
        <v>3.1E-2</v>
      </c>
      <c r="T166" s="63">
        <v>5.2999999999999999E-2</v>
      </c>
      <c r="U166" s="63">
        <v>0.126</v>
      </c>
      <c r="V166" s="63">
        <v>3.2000000000000001E-2</v>
      </c>
      <c r="W166" s="63">
        <v>8.0000000000000002E-3</v>
      </c>
      <c r="X166" s="64">
        <v>1</v>
      </c>
      <c r="AA166" s="14" t="str">
        <f t="shared" si="12"/>
        <v>Information and communication</v>
      </c>
      <c r="AB166" s="14" t="s">
        <v>11</v>
      </c>
      <c r="AC166" s="17">
        <v>0.10299999999999999</v>
      </c>
      <c r="AD166" s="17">
        <v>4.1000000000000002E-2</v>
      </c>
      <c r="AE166" s="17">
        <v>0.16500000000000001</v>
      </c>
      <c r="AF166" s="17">
        <v>0.31</v>
      </c>
      <c r="AG166" s="17">
        <v>9.2999999999999999E-2</v>
      </c>
      <c r="AH166" s="17">
        <v>5.1999999999999998E-2</v>
      </c>
      <c r="AI166" s="17">
        <v>0.124</v>
      </c>
      <c r="AJ166" s="17">
        <v>0.10299999999999999</v>
      </c>
      <c r="AK166" s="17">
        <v>0.01</v>
      </c>
      <c r="AL166" s="17">
        <v>0</v>
      </c>
      <c r="AM166" s="19">
        <f t="shared" si="11"/>
        <v>1.0009999999999999</v>
      </c>
    </row>
    <row r="167" spans="7:39" x14ac:dyDescent="0.3">
      <c r="G167" s="15">
        <v>156</v>
      </c>
      <c r="L167" s="14" t="str">
        <f>Parameters1!$L$21</f>
        <v>Information and communication</v>
      </c>
      <c r="M167" s="14" t="s">
        <v>12</v>
      </c>
      <c r="N167" s="16">
        <v>1360</v>
      </c>
      <c r="O167" s="16">
        <v>605</v>
      </c>
      <c r="P167" s="16">
        <v>1060</v>
      </c>
      <c r="Q167" s="16">
        <v>4142</v>
      </c>
      <c r="R167" s="16">
        <v>1118</v>
      </c>
      <c r="S167" s="16">
        <v>505</v>
      </c>
      <c r="T167" s="16">
        <v>592</v>
      </c>
      <c r="U167" s="16">
        <v>2332</v>
      </c>
      <c r="V167" s="16">
        <v>524</v>
      </c>
      <c r="W167" s="16">
        <v>161</v>
      </c>
      <c r="X167" s="18">
        <f>SUM(N167:W167)</f>
        <v>12399</v>
      </c>
      <c r="AA167" s="14" t="str">
        <f t="shared" si="12"/>
        <v>Information and communication</v>
      </c>
      <c r="AB167" s="14" t="s">
        <v>12</v>
      </c>
      <c r="AC167" s="16">
        <v>13</v>
      </c>
      <c r="AD167" s="16">
        <v>13</v>
      </c>
      <c r="AE167" s="16">
        <v>20</v>
      </c>
      <c r="AF167" s="16">
        <v>47</v>
      </c>
      <c r="AG167" s="16">
        <v>11</v>
      </c>
      <c r="AH167" s="16">
        <v>18</v>
      </c>
      <c r="AI167" s="16">
        <v>10</v>
      </c>
      <c r="AJ167" s="16">
        <v>21</v>
      </c>
      <c r="AK167" s="16">
        <v>0</v>
      </c>
      <c r="AL167" s="16">
        <v>2</v>
      </c>
      <c r="AM167" s="18">
        <f t="shared" si="11"/>
        <v>155</v>
      </c>
    </row>
    <row r="168" spans="7:39" x14ac:dyDescent="0.3">
      <c r="G168" s="15">
        <v>157</v>
      </c>
      <c r="L168" s="14" t="str">
        <f>Parameters1!$L$21</f>
        <v>Information and communication</v>
      </c>
      <c r="M168" s="14" t="s">
        <v>12</v>
      </c>
      <c r="N168" s="17">
        <v>0.11</v>
      </c>
      <c r="O168" s="17">
        <v>4.9000000000000002E-2</v>
      </c>
      <c r="P168" s="17">
        <v>8.5000000000000006E-2</v>
      </c>
      <c r="Q168" s="17">
        <v>0.33</v>
      </c>
      <c r="R168" s="17">
        <v>0.09</v>
      </c>
      <c r="S168" s="17">
        <v>4.1000000000000002E-2</v>
      </c>
      <c r="T168" s="17">
        <v>4.8000000000000001E-2</v>
      </c>
      <c r="U168" s="17">
        <v>0.188</v>
      </c>
      <c r="V168" s="17">
        <v>4.2000000000000003E-2</v>
      </c>
      <c r="W168" s="17">
        <v>1.2999999999999999E-2</v>
      </c>
      <c r="X168" s="19">
        <f t="shared" si="10"/>
        <v>0.99600000000000011</v>
      </c>
      <c r="AA168" s="14" t="str">
        <f t="shared" si="12"/>
        <v>Information and communication</v>
      </c>
      <c r="AB168" s="14" t="s">
        <v>12</v>
      </c>
      <c r="AC168" s="17">
        <v>8.4000000000000005E-2</v>
      </c>
      <c r="AD168" s="17">
        <v>8.4000000000000005E-2</v>
      </c>
      <c r="AE168" s="17">
        <v>0.129</v>
      </c>
      <c r="AF168" s="17">
        <v>0.3</v>
      </c>
      <c r="AG168" s="17">
        <v>7.0999999999999994E-2</v>
      </c>
      <c r="AH168" s="17">
        <v>0.11600000000000001</v>
      </c>
      <c r="AI168" s="17">
        <v>6.5000000000000002E-2</v>
      </c>
      <c r="AJ168" s="17">
        <v>0.13500000000000001</v>
      </c>
      <c r="AK168" s="17">
        <v>0</v>
      </c>
      <c r="AL168" s="17">
        <v>1.2999999999999999E-2</v>
      </c>
      <c r="AM168" s="19">
        <f t="shared" si="11"/>
        <v>0.997</v>
      </c>
    </row>
    <row r="169" spans="7:39" x14ac:dyDescent="0.3">
      <c r="G169" s="15">
        <v>158</v>
      </c>
      <c r="L169" s="14" t="str">
        <f>Parameters1!$L$21</f>
        <v>Information and communication</v>
      </c>
      <c r="M169" s="14" t="s">
        <v>13</v>
      </c>
      <c r="N169" s="16">
        <v>7943</v>
      </c>
      <c r="O169" s="16">
        <v>2900</v>
      </c>
      <c r="P169" s="16">
        <v>3566</v>
      </c>
      <c r="Q169" s="16">
        <v>12400</v>
      </c>
      <c r="R169" s="16">
        <v>6026</v>
      </c>
      <c r="S169" s="16">
        <v>1951</v>
      </c>
      <c r="T169" s="16">
        <v>1976</v>
      </c>
      <c r="U169" s="16">
        <v>6374</v>
      </c>
      <c r="V169" s="16">
        <v>1613</v>
      </c>
      <c r="W169" s="16">
        <v>471</v>
      </c>
      <c r="X169" s="18">
        <f t="shared" si="10"/>
        <v>45220</v>
      </c>
      <c r="AA169" s="14" t="str">
        <f t="shared" si="12"/>
        <v>Information and communication</v>
      </c>
      <c r="AB169" s="14" t="s">
        <v>13</v>
      </c>
      <c r="AC169" s="16">
        <v>59</v>
      </c>
      <c r="AD169" s="16">
        <v>27</v>
      </c>
      <c r="AE169" s="16">
        <v>41</v>
      </c>
      <c r="AF169" s="16">
        <v>182</v>
      </c>
      <c r="AG169" s="16">
        <v>46</v>
      </c>
      <c r="AH169" s="16">
        <v>17</v>
      </c>
      <c r="AI169" s="16">
        <v>29</v>
      </c>
      <c r="AJ169" s="16">
        <v>77</v>
      </c>
      <c r="AK169" s="16">
        <v>9</v>
      </c>
      <c r="AL169" s="16">
        <v>3</v>
      </c>
      <c r="AM169" s="18">
        <f t="shared" si="11"/>
        <v>490</v>
      </c>
    </row>
    <row r="170" spans="7:39" x14ac:dyDescent="0.3">
      <c r="G170" s="15">
        <v>159</v>
      </c>
      <c r="L170" s="14" t="str">
        <f>Parameters1!$L$21</f>
        <v>Information and communication</v>
      </c>
      <c r="M170" s="14" t="s">
        <v>13</v>
      </c>
      <c r="N170" s="17">
        <v>0.17599999999999999</v>
      </c>
      <c r="O170" s="17">
        <v>6.4000000000000001E-2</v>
      </c>
      <c r="P170" s="17">
        <v>7.9000000000000001E-2</v>
      </c>
      <c r="Q170" s="17">
        <v>0.27</v>
      </c>
      <c r="R170" s="17">
        <v>0.13300000000000001</v>
      </c>
      <c r="S170" s="17">
        <v>4.2999999999999997E-2</v>
      </c>
      <c r="T170" s="17">
        <v>4.3999999999999997E-2</v>
      </c>
      <c r="U170" s="17">
        <v>0.14099999999999999</v>
      </c>
      <c r="V170" s="17">
        <v>3.5999999999999997E-2</v>
      </c>
      <c r="W170" s="17">
        <v>0.01</v>
      </c>
      <c r="X170" s="19">
        <f t="shared" si="10"/>
        <v>0.99600000000000011</v>
      </c>
      <c r="AA170" s="14" t="str">
        <f t="shared" si="12"/>
        <v>Information and communication</v>
      </c>
      <c r="AB170" s="14" t="s">
        <v>13</v>
      </c>
      <c r="AC170" s="17">
        <v>0.12</v>
      </c>
      <c r="AD170" s="17">
        <v>5.5E-2</v>
      </c>
      <c r="AE170" s="17">
        <v>8.4000000000000005E-2</v>
      </c>
      <c r="AF170" s="17">
        <v>0.37</v>
      </c>
      <c r="AG170" s="17">
        <v>9.4E-2</v>
      </c>
      <c r="AH170" s="17">
        <v>3.5000000000000003E-2</v>
      </c>
      <c r="AI170" s="17">
        <v>5.8999999999999997E-2</v>
      </c>
      <c r="AJ170" s="17">
        <v>0.157</v>
      </c>
      <c r="AK170" s="17">
        <v>1.7999999999999999E-2</v>
      </c>
      <c r="AL170" s="17">
        <v>6.0000000000000001E-3</v>
      </c>
      <c r="AM170" s="19">
        <f t="shared" si="11"/>
        <v>0.998</v>
      </c>
    </row>
    <row r="171" spans="7:39" x14ac:dyDescent="0.3">
      <c r="G171" s="15">
        <v>160</v>
      </c>
      <c r="L171" s="14" t="str">
        <f>Parameters1!$L$21</f>
        <v>Information and communication</v>
      </c>
      <c r="M171" s="14" t="s">
        <v>14</v>
      </c>
      <c r="N171" s="16">
        <v>23119</v>
      </c>
      <c r="O171" s="16">
        <v>6866</v>
      </c>
      <c r="P171" s="16">
        <v>4672</v>
      </c>
      <c r="Q171" s="16">
        <v>13205</v>
      </c>
      <c r="R171" s="16">
        <v>18063</v>
      </c>
      <c r="S171" s="16">
        <v>4948</v>
      </c>
      <c r="T171" s="16">
        <v>3192</v>
      </c>
      <c r="U171" s="16">
        <v>8070</v>
      </c>
      <c r="V171" s="16">
        <v>1695</v>
      </c>
      <c r="W171" s="16">
        <v>562</v>
      </c>
      <c r="X171" s="18">
        <f t="shared" si="10"/>
        <v>84392</v>
      </c>
      <c r="AA171" s="14" t="str">
        <f t="shared" si="12"/>
        <v>Information and communication</v>
      </c>
      <c r="AB171" s="14" t="s">
        <v>14</v>
      </c>
      <c r="AC171" s="16">
        <v>257</v>
      </c>
      <c r="AD171" s="16">
        <v>65</v>
      </c>
      <c r="AE171" s="16">
        <v>65</v>
      </c>
      <c r="AF171" s="16">
        <v>298</v>
      </c>
      <c r="AG171" s="16">
        <v>251</v>
      </c>
      <c r="AH171" s="16">
        <v>47</v>
      </c>
      <c r="AI171" s="16">
        <v>35</v>
      </c>
      <c r="AJ171" s="16">
        <v>162</v>
      </c>
      <c r="AK171" s="16">
        <v>15</v>
      </c>
      <c r="AL171" s="16">
        <v>5</v>
      </c>
      <c r="AM171" s="18">
        <f t="shared" si="11"/>
        <v>1200</v>
      </c>
    </row>
    <row r="172" spans="7:39" x14ac:dyDescent="0.3">
      <c r="G172" s="15">
        <v>161</v>
      </c>
      <c r="L172" s="14" t="str">
        <f>Parameters1!$L$21</f>
        <v>Information and communication</v>
      </c>
      <c r="M172" s="14" t="s">
        <v>14</v>
      </c>
      <c r="N172" s="17">
        <v>0.27400000000000002</v>
      </c>
      <c r="O172" s="17">
        <v>8.1000000000000003E-2</v>
      </c>
      <c r="P172" s="17">
        <v>5.5E-2</v>
      </c>
      <c r="Q172" s="17">
        <v>0.16</v>
      </c>
      <c r="R172" s="17">
        <v>0.214</v>
      </c>
      <c r="S172" s="17">
        <v>5.8999999999999997E-2</v>
      </c>
      <c r="T172" s="17">
        <v>3.7999999999999999E-2</v>
      </c>
      <c r="U172" s="17">
        <v>9.6000000000000002E-2</v>
      </c>
      <c r="V172" s="17">
        <v>1.9E-2</v>
      </c>
      <c r="W172" s="17">
        <v>7.0000000000000001E-3</v>
      </c>
      <c r="X172" s="19">
        <f t="shared" ref="X172:X198" si="13">SUM(N172:W172)</f>
        <v>1.0029999999999999</v>
      </c>
      <c r="AA172" s="14" t="str">
        <f t="shared" si="12"/>
        <v>Information and communication</v>
      </c>
      <c r="AB172" s="14" t="s">
        <v>14</v>
      </c>
      <c r="AC172" s="17">
        <v>0.214</v>
      </c>
      <c r="AD172" s="17">
        <v>5.3999999999999999E-2</v>
      </c>
      <c r="AE172" s="17">
        <v>5.3999999999999999E-2</v>
      </c>
      <c r="AF172" s="17">
        <v>0.25</v>
      </c>
      <c r="AG172" s="17">
        <v>0.20899999999999999</v>
      </c>
      <c r="AH172" s="17">
        <v>3.9E-2</v>
      </c>
      <c r="AI172" s="17">
        <v>2.9000000000000001E-2</v>
      </c>
      <c r="AJ172" s="17">
        <v>0.13500000000000001</v>
      </c>
      <c r="AK172" s="17">
        <v>1.2999999999999999E-2</v>
      </c>
      <c r="AL172" s="17">
        <v>4.0000000000000001E-3</v>
      </c>
      <c r="AM172" s="19">
        <f>SUM(AC172:AL172)</f>
        <v>1.0010000000000001</v>
      </c>
    </row>
    <row r="173" spans="7:39" x14ac:dyDescent="0.3">
      <c r="G173" s="15">
        <v>162</v>
      </c>
      <c r="L173" s="14" t="str">
        <f>Parameters1!$L$21</f>
        <v>Information and communication</v>
      </c>
      <c r="M173" s="14" t="s">
        <v>15</v>
      </c>
      <c r="N173" s="16">
        <v>23936</v>
      </c>
      <c r="O173" s="16">
        <v>7176</v>
      </c>
      <c r="P173" s="16">
        <v>2518</v>
      </c>
      <c r="Q173" s="16">
        <v>2944</v>
      </c>
      <c r="R173" s="16">
        <v>33467</v>
      </c>
      <c r="S173" s="16">
        <v>8271</v>
      </c>
      <c r="T173" s="16">
        <v>2464</v>
      </c>
      <c r="U173" s="16">
        <v>3083</v>
      </c>
      <c r="V173" s="16">
        <v>829</v>
      </c>
      <c r="W173" s="16">
        <v>553</v>
      </c>
      <c r="X173" s="18">
        <f t="shared" si="13"/>
        <v>85241</v>
      </c>
      <c r="AA173" s="14" t="str">
        <f t="shared" si="12"/>
        <v>Information and communication</v>
      </c>
      <c r="AB173" s="14" t="s">
        <v>15</v>
      </c>
      <c r="AC173" s="16">
        <v>392</v>
      </c>
      <c r="AD173" s="16">
        <v>64</v>
      </c>
      <c r="AE173" s="16">
        <v>20</v>
      </c>
      <c r="AF173" s="16">
        <v>48</v>
      </c>
      <c r="AG173" s="16">
        <v>472</v>
      </c>
      <c r="AH173" s="16">
        <v>67</v>
      </c>
      <c r="AI173" s="16">
        <v>19</v>
      </c>
      <c r="AJ173" s="16">
        <v>55</v>
      </c>
      <c r="AK173" s="16">
        <v>3</v>
      </c>
      <c r="AL173" s="16">
        <v>1</v>
      </c>
      <c r="AM173" s="18">
        <f t="shared" ref="AM173:AM183" si="14">SUM(AC173:AL173)</f>
        <v>1141</v>
      </c>
    </row>
    <row r="174" spans="7:39" x14ac:dyDescent="0.3">
      <c r="G174" s="15">
        <v>163</v>
      </c>
      <c r="L174" s="14" t="str">
        <f>Parameters1!$L$21</f>
        <v>Information and communication</v>
      </c>
      <c r="M174" s="14" t="s">
        <v>15</v>
      </c>
      <c r="N174" s="17">
        <v>0.28100000000000003</v>
      </c>
      <c r="O174" s="17">
        <v>8.4000000000000005E-2</v>
      </c>
      <c r="P174" s="17">
        <v>0.03</v>
      </c>
      <c r="Q174" s="17">
        <v>0.03</v>
      </c>
      <c r="R174" s="17">
        <v>0.39300000000000002</v>
      </c>
      <c r="S174" s="17">
        <v>9.7000000000000003E-2</v>
      </c>
      <c r="T174" s="17">
        <v>2.9000000000000001E-2</v>
      </c>
      <c r="U174" s="17">
        <v>3.5999999999999997E-2</v>
      </c>
      <c r="V174" s="17">
        <v>0.01</v>
      </c>
      <c r="W174" s="17">
        <v>6.0000000000000001E-3</v>
      </c>
      <c r="X174" s="19">
        <f t="shared" si="13"/>
        <v>0.99600000000000011</v>
      </c>
      <c r="AA174" s="14" t="str">
        <f t="shared" si="12"/>
        <v>Information and communication</v>
      </c>
      <c r="AB174" s="14" t="s">
        <v>15</v>
      </c>
      <c r="AC174" s="17">
        <v>0.34399999999999997</v>
      </c>
      <c r="AD174" s="17">
        <v>5.6000000000000001E-2</v>
      </c>
      <c r="AE174" s="17">
        <v>1.7999999999999999E-2</v>
      </c>
      <c r="AF174" s="17">
        <v>0.04</v>
      </c>
      <c r="AG174" s="17">
        <v>0.41399999999999998</v>
      </c>
      <c r="AH174" s="17">
        <v>5.8999999999999997E-2</v>
      </c>
      <c r="AI174" s="17">
        <v>1.7000000000000001E-2</v>
      </c>
      <c r="AJ174" s="17">
        <v>4.8000000000000001E-2</v>
      </c>
      <c r="AK174" s="17">
        <v>3.0000000000000001E-3</v>
      </c>
      <c r="AL174" s="17">
        <v>1E-3</v>
      </c>
      <c r="AM174" s="19">
        <f t="shared" si="14"/>
        <v>0.99999999999999989</v>
      </c>
    </row>
    <row r="175" spans="7:39" x14ac:dyDescent="0.3">
      <c r="G175" s="15">
        <v>164</v>
      </c>
      <c r="L175" s="14" t="str">
        <f>Parameters1!$L$21</f>
        <v>Information and communication</v>
      </c>
      <c r="M175" s="14" t="s">
        <v>16</v>
      </c>
      <c r="N175" s="16">
        <v>4308</v>
      </c>
      <c r="O175" s="16">
        <v>561</v>
      </c>
      <c r="P175" s="16">
        <v>178</v>
      </c>
      <c r="Q175" s="16">
        <v>178</v>
      </c>
      <c r="R175" s="16">
        <v>4634</v>
      </c>
      <c r="S175" s="16">
        <v>601</v>
      </c>
      <c r="T175" s="16">
        <v>91</v>
      </c>
      <c r="U175" s="16">
        <v>144</v>
      </c>
      <c r="V175" s="16">
        <v>199</v>
      </c>
      <c r="W175" s="16">
        <v>132</v>
      </c>
      <c r="X175" s="18">
        <f>SUM(N175:W175)</f>
        <v>11026</v>
      </c>
      <c r="AA175" s="14" t="str">
        <f t="shared" si="12"/>
        <v>Information and communication</v>
      </c>
      <c r="AB175" s="14" t="s">
        <v>16</v>
      </c>
      <c r="AC175" s="16">
        <v>375</v>
      </c>
      <c r="AD175" s="16">
        <v>48</v>
      </c>
      <c r="AE175" s="16">
        <v>11</v>
      </c>
      <c r="AF175" s="16">
        <v>1</v>
      </c>
      <c r="AG175" s="16">
        <v>439</v>
      </c>
      <c r="AH175" s="16">
        <v>50</v>
      </c>
      <c r="AI175" s="16">
        <v>10</v>
      </c>
      <c r="AJ175" s="16">
        <v>3</v>
      </c>
      <c r="AK175" s="16">
        <v>0</v>
      </c>
      <c r="AL175" s="16">
        <v>0</v>
      </c>
      <c r="AM175" s="18">
        <f t="shared" si="14"/>
        <v>937</v>
      </c>
    </row>
    <row r="176" spans="7:39" x14ac:dyDescent="0.3">
      <c r="G176" s="15">
        <v>165</v>
      </c>
      <c r="L176" s="14" t="str">
        <f>Parameters1!$L$21</f>
        <v>Information and communication</v>
      </c>
      <c r="M176" s="14" t="s">
        <v>16</v>
      </c>
      <c r="N176" s="17">
        <v>0.39100000000000001</v>
      </c>
      <c r="O176" s="17">
        <v>5.0999999999999997E-2</v>
      </c>
      <c r="P176" s="17">
        <v>1.6E-2</v>
      </c>
      <c r="Q176" s="17">
        <v>0.02</v>
      </c>
      <c r="R176" s="17">
        <v>0.42</v>
      </c>
      <c r="S176" s="17">
        <v>5.5E-2</v>
      </c>
      <c r="T176" s="17">
        <v>8.0000000000000002E-3</v>
      </c>
      <c r="U176" s="17">
        <v>1.2999999999999999E-2</v>
      </c>
      <c r="V176" s="17">
        <v>1.7999999999999999E-2</v>
      </c>
      <c r="W176" s="17">
        <v>1.2E-2</v>
      </c>
      <c r="X176" s="19">
        <f t="shared" si="13"/>
        <v>1.004</v>
      </c>
      <c r="AA176" s="14" t="str">
        <f t="shared" si="12"/>
        <v>Information and communication</v>
      </c>
      <c r="AB176" s="14" t="s">
        <v>16</v>
      </c>
      <c r="AC176" s="17">
        <v>0.4</v>
      </c>
      <c r="AD176" s="17">
        <v>5.0999999999999997E-2</v>
      </c>
      <c r="AE176" s="17">
        <v>1.2E-2</v>
      </c>
      <c r="AF176" s="17">
        <v>0</v>
      </c>
      <c r="AG176" s="17">
        <v>0.46899999999999997</v>
      </c>
      <c r="AH176" s="17">
        <v>5.2999999999999999E-2</v>
      </c>
      <c r="AI176" s="17">
        <v>1.0999999999999999E-2</v>
      </c>
      <c r="AJ176" s="17">
        <v>3.0000000000000001E-3</v>
      </c>
      <c r="AK176" s="17">
        <v>0</v>
      </c>
      <c r="AL176" s="17">
        <v>0</v>
      </c>
      <c r="AM176" s="19">
        <f t="shared" si="14"/>
        <v>0.999</v>
      </c>
    </row>
    <row r="177" spans="7:39" x14ac:dyDescent="0.3">
      <c r="G177" s="15">
        <v>166</v>
      </c>
      <c r="L177" s="14" t="str">
        <f>Parameters1!$L$21</f>
        <v>Information and communication</v>
      </c>
      <c r="M177" s="14" t="s">
        <v>17</v>
      </c>
      <c r="N177" s="16">
        <v>61052</v>
      </c>
      <c r="O177" s="16">
        <v>18278</v>
      </c>
      <c r="P177" s="16">
        <v>12401</v>
      </c>
      <c r="Q177" s="16">
        <v>35106</v>
      </c>
      <c r="R177" s="16">
        <v>63640</v>
      </c>
      <c r="S177" s="16">
        <v>16421</v>
      </c>
      <c r="T177" s="16">
        <v>8562</v>
      </c>
      <c r="U177" s="16">
        <v>20594</v>
      </c>
      <c r="V177" s="16">
        <v>4909</v>
      </c>
      <c r="W177" s="16">
        <v>1915</v>
      </c>
      <c r="X177" s="18">
        <f t="shared" si="13"/>
        <v>242878</v>
      </c>
      <c r="AA177" s="14" t="str">
        <f t="shared" si="12"/>
        <v>Information and communication</v>
      </c>
      <c r="AB177" s="14" t="s">
        <v>17</v>
      </c>
      <c r="AC177" s="16">
        <v>1106</v>
      </c>
      <c r="AD177" s="16">
        <v>221</v>
      </c>
      <c r="AE177" s="16">
        <v>173</v>
      </c>
      <c r="AF177" s="16">
        <v>606</v>
      </c>
      <c r="AG177" s="16">
        <v>1228</v>
      </c>
      <c r="AH177" s="16">
        <v>204</v>
      </c>
      <c r="AI177" s="16">
        <v>115</v>
      </c>
      <c r="AJ177" s="16">
        <v>328</v>
      </c>
      <c r="AK177" s="16">
        <v>28</v>
      </c>
      <c r="AL177" s="16">
        <v>11</v>
      </c>
      <c r="AM177" s="18">
        <f t="shared" si="14"/>
        <v>4020</v>
      </c>
    </row>
    <row r="178" spans="7:39" x14ac:dyDescent="0.3">
      <c r="G178" s="15">
        <v>167</v>
      </c>
      <c r="L178" s="14" t="str">
        <f>Parameters1!$L$21</f>
        <v>Information and communication</v>
      </c>
      <c r="M178" s="14" t="s">
        <v>17</v>
      </c>
      <c r="N178" s="17">
        <v>0.251</v>
      </c>
      <c r="O178" s="17">
        <v>7.4999999999999997E-2</v>
      </c>
      <c r="P178" s="17">
        <v>5.0999999999999997E-2</v>
      </c>
      <c r="Q178" s="17">
        <v>0.14499999999999999</v>
      </c>
      <c r="R178" s="17">
        <v>0.26200000000000001</v>
      </c>
      <c r="S178" s="17">
        <v>6.8000000000000005E-2</v>
      </c>
      <c r="T178" s="17">
        <v>3.5000000000000003E-2</v>
      </c>
      <c r="U178" s="17">
        <v>8.5000000000000006E-2</v>
      </c>
      <c r="V178" s="17">
        <v>0.02</v>
      </c>
      <c r="W178" s="17">
        <v>8.0000000000000002E-3</v>
      </c>
      <c r="X178" s="19">
        <f t="shared" si="13"/>
        <v>1</v>
      </c>
      <c r="AA178" s="14" t="str">
        <f t="shared" si="12"/>
        <v>Information and communication</v>
      </c>
      <c r="AB178" s="14" t="s">
        <v>17</v>
      </c>
      <c r="AC178" s="17">
        <v>0.27500000000000002</v>
      </c>
      <c r="AD178" s="17">
        <v>5.5E-2</v>
      </c>
      <c r="AE178" s="17">
        <v>4.2999999999999997E-2</v>
      </c>
      <c r="AF178" s="17">
        <v>0.151</v>
      </c>
      <c r="AG178" s="17">
        <v>0.30499999999999999</v>
      </c>
      <c r="AH178" s="17">
        <v>5.0999999999999997E-2</v>
      </c>
      <c r="AI178" s="17">
        <v>2.9000000000000001E-2</v>
      </c>
      <c r="AJ178" s="17">
        <v>8.2000000000000003E-2</v>
      </c>
      <c r="AK178" s="17">
        <v>7.0000000000000001E-3</v>
      </c>
      <c r="AL178" s="17">
        <v>3.0000000000000001E-3</v>
      </c>
      <c r="AM178" s="19">
        <f t="shared" si="14"/>
        <v>1.0009999999999999</v>
      </c>
    </row>
    <row r="179" spans="7:39" x14ac:dyDescent="0.3">
      <c r="G179" s="15">
        <v>168</v>
      </c>
      <c r="L179" s="14" t="str">
        <f>Parameters1!$L$21</f>
        <v>Information and communication</v>
      </c>
      <c r="M179" s="14" t="s">
        <v>18</v>
      </c>
      <c r="N179" s="16">
        <v>3605</v>
      </c>
      <c r="O179" s="16">
        <v>574</v>
      </c>
      <c r="P179" s="16">
        <v>260</v>
      </c>
      <c r="Q179" s="16">
        <v>531</v>
      </c>
      <c r="R179" s="16">
        <v>4517</v>
      </c>
      <c r="S179" s="16">
        <v>584</v>
      </c>
      <c r="T179" s="16">
        <v>161</v>
      </c>
      <c r="U179" s="16">
        <v>325</v>
      </c>
      <c r="V179" s="16">
        <v>244</v>
      </c>
      <c r="W179" s="16">
        <v>64</v>
      </c>
      <c r="X179" s="18">
        <f>SUM(N179:W179)</f>
        <v>10865</v>
      </c>
      <c r="AA179" s="14" t="str">
        <f t="shared" si="12"/>
        <v>Information and communication</v>
      </c>
      <c r="AB179" s="14" t="s">
        <v>18</v>
      </c>
      <c r="AC179" s="16">
        <v>300</v>
      </c>
      <c r="AD179" s="16">
        <v>29</v>
      </c>
      <c r="AE179" s="16">
        <v>11</v>
      </c>
      <c r="AF179" s="16">
        <v>5</v>
      </c>
      <c r="AG179" s="16">
        <v>312</v>
      </c>
      <c r="AH179" s="16">
        <v>37</v>
      </c>
      <c r="AI179" s="16">
        <v>13</v>
      </c>
      <c r="AJ179" s="16">
        <v>2</v>
      </c>
      <c r="AK179" s="16">
        <v>0</v>
      </c>
      <c r="AL179" s="16">
        <v>0</v>
      </c>
      <c r="AM179" s="18">
        <f t="shared" si="14"/>
        <v>709</v>
      </c>
    </row>
    <row r="180" spans="7:39" x14ac:dyDescent="0.3">
      <c r="G180" s="15">
        <v>169</v>
      </c>
      <c r="L180" s="14" t="str">
        <f>Parameters1!$L$21</f>
        <v>Information and communication</v>
      </c>
      <c r="M180" s="14" t="s">
        <v>18</v>
      </c>
      <c r="N180" s="17">
        <v>0.33200000000000002</v>
      </c>
      <c r="O180" s="17">
        <v>5.2999999999999999E-2</v>
      </c>
      <c r="P180" s="17">
        <v>2.4E-2</v>
      </c>
      <c r="Q180" s="17">
        <v>4.9000000000000002E-2</v>
      </c>
      <c r="R180" s="17">
        <v>0.41599999999999998</v>
      </c>
      <c r="S180" s="17">
        <v>5.3999999999999999E-2</v>
      </c>
      <c r="T180" s="17">
        <v>1.4999999999999999E-2</v>
      </c>
      <c r="U180" s="17">
        <v>0.03</v>
      </c>
      <c r="V180" s="17">
        <v>2.1999999999999999E-2</v>
      </c>
      <c r="W180" s="17">
        <v>6.0000000000000001E-3</v>
      </c>
      <c r="X180" s="19">
        <f t="shared" si="13"/>
        <v>1.0010000000000001</v>
      </c>
      <c r="AA180" s="14" t="str">
        <f t="shared" si="12"/>
        <v>Information and communication</v>
      </c>
      <c r="AB180" s="14" t="s">
        <v>18</v>
      </c>
      <c r="AC180" s="17">
        <v>0.42299999999999999</v>
      </c>
      <c r="AD180" s="17">
        <v>4.1000000000000002E-2</v>
      </c>
      <c r="AE180" s="17">
        <v>1.6E-2</v>
      </c>
      <c r="AF180" s="17">
        <v>7.0000000000000001E-3</v>
      </c>
      <c r="AG180" s="17">
        <v>0.44</v>
      </c>
      <c r="AH180" s="17">
        <v>5.1999999999999998E-2</v>
      </c>
      <c r="AI180" s="17">
        <v>1.7999999999999999E-2</v>
      </c>
      <c r="AJ180" s="17">
        <v>3.0000000000000001E-3</v>
      </c>
      <c r="AK180" s="17">
        <v>0</v>
      </c>
      <c r="AL180" s="17">
        <v>0</v>
      </c>
      <c r="AM180" s="19">
        <f t="shared" si="14"/>
        <v>1</v>
      </c>
    </row>
    <row r="181" spans="7:39" x14ac:dyDescent="0.3">
      <c r="G181" s="15">
        <v>170</v>
      </c>
      <c r="L181" s="14" t="str">
        <f>Parameters1!$L$21</f>
        <v>Information and communication</v>
      </c>
      <c r="M181" s="14" t="s">
        <v>19</v>
      </c>
      <c r="N181" s="16">
        <v>64657</v>
      </c>
      <c r="O181" s="16">
        <v>18852</v>
      </c>
      <c r="P181" s="16">
        <v>12661</v>
      </c>
      <c r="Q181" s="16">
        <v>35637</v>
      </c>
      <c r="R181" s="16">
        <v>68157</v>
      </c>
      <c r="S181" s="16">
        <v>17005</v>
      </c>
      <c r="T181" s="16">
        <v>8723</v>
      </c>
      <c r="U181" s="16">
        <v>20919</v>
      </c>
      <c r="V181" s="16">
        <v>5153</v>
      </c>
      <c r="W181" s="16">
        <v>1979</v>
      </c>
      <c r="X181" s="18">
        <f t="shared" si="13"/>
        <v>253743</v>
      </c>
      <c r="AA181" s="14" t="str">
        <f t="shared" si="12"/>
        <v>Information and communication</v>
      </c>
      <c r="AB181" s="14" t="s">
        <v>19</v>
      </c>
      <c r="AC181" s="16">
        <v>1406</v>
      </c>
      <c r="AD181" s="16">
        <v>250</v>
      </c>
      <c r="AE181" s="16">
        <v>184</v>
      </c>
      <c r="AF181" s="16">
        <v>611</v>
      </c>
      <c r="AG181" s="16">
        <v>1540</v>
      </c>
      <c r="AH181" s="16">
        <v>241</v>
      </c>
      <c r="AI181" s="16">
        <v>128</v>
      </c>
      <c r="AJ181" s="16">
        <v>330</v>
      </c>
      <c r="AK181" s="16">
        <v>28</v>
      </c>
      <c r="AL181" s="16">
        <v>11</v>
      </c>
      <c r="AM181" s="18">
        <f t="shared" si="14"/>
        <v>4729</v>
      </c>
    </row>
    <row r="182" spans="7:39" x14ac:dyDescent="0.3">
      <c r="G182" s="15">
        <v>171</v>
      </c>
      <c r="L182" s="14" t="str">
        <f>Parameters1!$L$22</f>
        <v>Manufacturing</v>
      </c>
      <c r="M182" s="14" t="s">
        <v>11</v>
      </c>
      <c r="N182" s="16">
        <v>664</v>
      </c>
      <c r="O182" s="16">
        <v>374</v>
      </c>
      <c r="P182" s="16">
        <v>1094</v>
      </c>
      <c r="Q182" s="16">
        <v>5581</v>
      </c>
      <c r="R182" s="16">
        <v>457</v>
      </c>
      <c r="S182" s="16">
        <v>227</v>
      </c>
      <c r="T182" s="16">
        <v>445</v>
      </c>
      <c r="U182" s="16">
        <v>1126</v>
      </c>
      <c r="V182" s="16">
        <v>374</v>
      </c>
      <c r="W182" s="16">
        <v>49</v>
      </c>
      <c r="X182" s="18">
        <f t="shared" si="13"/>
        <v>10391</v>
      </c>
      <c r="AA182" s="14" t="str">
        <f t="shared" si="12"/>
        <v>Manufacturing</v>
      </c>
      <c r="AB182" s="14" t="s">
        <v>11</v>
      </c>
      <c r="AC182" s="16">
        <v>6</v>
      </c>
      <c r="AD182" s="16">
        <v>17</v>
      </c>
      <c r="AE182" s="16">
        <v>34</v>
      </c>
      <c r="AF182" s="16">
        <v>115</v>
      </c>
      <c r="AG182" s="16">
        <v>9</v>
      </c>
      <c r="AH182" s="16">
        <v>6</v>
      </c>
      <c r="AI182" s="16">
        <v>15</v>
      </c>
      <c r="AJ182" s="16">
        <v>17</v>
      </c>
      <c r="AK182" s="16">
        <v>4</v>
      </c>
      <c r="AL182" s="16">
        <v>1</v>
      </c>
      <c r="AM182" s="18">
        <f t="shared" si="14"/>
        <v>224</v>
      </c>
    </row>
    <row r="183" spans="7:39" x14ac:dyDescent="0.3">
      <c r="G183" s="15">
        <v>172</v>
      </c>
      <c r="L183" s="14" t="str">
        <f>Parameters1!$L$22</f>
        <v>Manufacturing</v>
      </c>
      <c r="M183" s="14" t="s">
        <v>11</v>
      </c>
      <c r="N183" s="17">
        <v>6.4000000000000001E-2</v>
      </c>
      <c r="O183" s="17">
        <v>3.5999999999999997E-2</v>
      </c>
      <c r="P183" s="17">
        <v>0.105</v>
      </c>
      <c r="Q183" s="17">
        <v>0.54</v>
      </c>
      <c r="R183" s="17">
        <v>4.3999999999999997E-2</v>
      </c>
      <c r="S183" s="17">
        <v>2.1999999999999999E-2</v>
      </c>
      <c r="T183" s="17">
        <v>4.2999999999999997E-2</v>
      </c>
      <c r="U183" s="17">
        <v>0.108</v>
      </c>
      <c r="V183" s="17">
        <v>3.5999999999999997E-2</v>
      </c>
      <c r="W183" s="17">
        <v>5.0000000000000001E-3</v>
      </c>
      <c r="X183" s="19">
        <f t="shared" si="13"/>
        <v>1.0030000000000001</v>
      </c>
      <c r="AA183" s="14" t="str">
        <f t="shared" si="12"/>
        <v>Manufacturing</v>
      </c>
      <c r="AB183" s="14" t="s">
        <v>11</v>
      </c>
      <c r="AC183" s="17">
        <v>2.7E-2</v>
      </c>
      <c r="AD183" s="17">
        <v>7.5999999999999998E-2</v>
      </c>
      <c r="AE183" s="17">
        <v>0.152</v>
      </c>
      <c r="AF183" s="17">
        <v>0.51</v>
      </c>
      <c r="AG183" s="17">
        <v>0.04</v>
      </c>
      <c r="AH183" s="17">
        <v>2.7E-2</v>
      </c>
      <c r="AI183" s="17">
        <v>6.7000000000000004E-2</v>
      </c>
      <c r="AJ183" s="17">
        <v>7.5999999999999998E-2</v>
      </c>
      <c r="AK183" s="17">
        <v>1.7999999999999999E-2</v>
      </c>
      <c r="AL183" s="17">
        <v>4.0000000000000001E-3</v>
      </c>
      <c r="AM183" s="19">
        <f t="shared" si="14"/>
        <v>0.997</v>
      </c>
    </row>
    <row r="184" spans="7:39" x14ac:dyDescent="0.3">
      <c r="G184" s="15">
        <v>173</v>
      </c>
      <c r="L184" s="14" t="str">
        <f>Parameters1!$L$22</f>
        <v>Manufacturing</v>
      </c>
      <c r="M184" s="14" t="s">
        <v>12</v>
      </c>
      <c r="N184" s="16">
        <v>2797</v>
      </c>
      <c r="O184" s="16">
        <v>1357</v>
      </c>
      <c r="P184" s="16">
        <v>2339</v>
      </c>
      <c r="Q184" s="16">
        <v>8963</v>
      </c>
      <c r="R184" s="16">
        <v>1665</v>
      </c>
      <c r="S184" s="16">
        <v>762</v>
      </c>
      <c r="T184" s="16">
        <v>1213</v>
      </c>
      <c r="U184" s="16">
        <v>3656</v>
      </c>
      <c r="V184" s="16">
        <v>597</v>
      </c>
      <c r="W184" s="16">
        <v>152</v>
      </c>
      <c r="X184" s="18">
        <f t="shared" si="13"/>
        <v>23501</v>
      </c>
      <c r="AA184" s="14" t="str">
        <f t="shared" si="12"/>
        <v>Manufacturing</v>
      </c>
      <c r="AB184" s="14" t="s">
        <v>12</v>
      </c>
      <c r="AC184" s="16">
        <v>22</v>
      </c>
      <c r="AD184" s="16">
        <v>35</v>
      </c>
      <c r="AE184" s="16">
        <v>41</v>
      </c>
      <c r="AF184" s="16">
        <v>135</v>
      </c>
      <c r="AG184" s="16">
        <v>9</v>
      </c>
      <c r="AH184" s="16">
        <v>19</v>
      </c>
      <c r="AI184" s="16">
        <v>19</v>
      </c>
      <c r="AJ184" s="16">
        <v>52</v>
      </c>
      <c r="AK184" s="16">
        <v>1</v>
      </c>
      <c r="AL184" s="16">
        <v>2</v>
      </c>
      <c r="AM184" s="18">
        <f>SUM(AC184:AL184)</f>
        <v>335</v>
      </c>
    </row>
    <row r="185" spans="7:39" x14ac:dyDescent="0.3">
      <c r="G185" s="15">
        <v>174</v>
      </c>
      <c r="L185" s="14" t="str">
        <f>Parameters1!$L$22</f>
        <v>Manufacturing</v>
      </c>
      <c r="M185" s="14" t="s">
        <v>12</v>
      </c>
      <c r="N185" s="17">
        <v>0.11899999999999999</v>
      </c>
      <c r="O185" s="17">
        <v>5.8000000000000003E-2</v>
      </c>
      <c r="P185" s="17">
        <v>0.1</v>
      </c>
      <c r="Q185" s="17">
        <v>0.38</v>
      </c>
      <c r="R185" s="17">
        <v>7.0999999999999994E-2</v>
      </c>
      <c r="S185" s="17">
        <v>3.2000000000000001E-2</v>
      </c>
      <c r="T185" s="17">
        <v>5.1999999999999998E-2</v>
      </c>
      <c r="U185" s="17">
        <v>0.156</v>
      </c>
      <c r="V185" s="17">
        <v>2.5000000000000001E-2</v>
      </c>
      <c r="W185" s="17">
        <v>6.0000000000000001E-3</v>
      </c>
      <c r="X185" s="19">
        <f t="shared" si="13"/>
        <v>0.99900000000000011</v>
      </c>
      <c r="AA185" s="14" t="str">
        <f t="shared" si="12"/>
        <v>Manufacturing</v>
      </c>
      <c r="AB185" s="14" t="s">
        <v>12</v>
      </c>
      <c r="AC185" s="17">
        <v>6.6000000000000003E-2</v>
      </c>
      <c r="AD185" s="17">
        <v>0.104</v>
      </c>
      <c r="AE185" s="17">
        <v>0.122</v>
      </c>
      <c r="AF185" s="17">
        <v>0.4</v>
      </c>
      <c r="AG185" s="17">
        <v>2.7E-2</v>
      </c>
      <c r="AH185" s="17">
        <v>5.7000000000000002E-2</v>
      </c>
      <c r="AI185" s="17">
        <v>5.7000000000000002E-2</v>
      </c>
      <c r="AJ185" s="17">
        <v>0.155</v>
      </c>
      <c r="AK185" s="17">
        <v>3.0000000000000001E-3</v>
      </c>
      <c r="AL185" s="17">
        <v>6.0000000000000001E-3</v>
      </c>
      <c r="AM185" s="19">
        <f t="shared" ref="AM185" si="15">SUM(AC185:AL185)</f>
        <v>0.99700000000000011</v>
      </c>
    </row>
    <row r="186" spans="7:39" x14ac:dyDescent="0.3">
      <c r="G186" s="15">
        <v>175</v>
      </c>
      <c r="L186" s="14" t="str">
        <f>Parameters1!$L$22</f>
        <v>Manufacturing</v>
      </c>
      <c r="M186" s="14" t="s">
        <v>13</v>
      </c>
      <c r="N186" s="16">
        <v>13032</v>
      </c>
      <c r="O186" s="16">
        <v>4318</v>
      </c>
      <c r="P186" s="16">
        <v>5389</v>
      </c>
      <c r="Q186" s="16">
        <v>17704</v>
      </c>
      <c r="R186" s="16">
        <v>7688</v>
      </c>
      <c r="S186" s="16">
        <v>2580</v>
      </c>
      <c r="T186" s="16">
        <v>3026</v>
      </c>
      <c r="U186" s="16">
        <v>7973</v>
      </c>
      <c r="V186" s="16">
        <v>1324</v>
      </c>
      <c r="W186" s="16">
        <v>294</v>
      </c>
      <c r="X186" s="18">
        <f t="shared" si="13"/>
        <v>63328</v>
      </c>
      <c r="AA186" s="14" t="str">
        <f t="shared" si="12"/>
        <v>Manufacturing</v>
      </c>
      <c r="AB186" s="14" t="s">
        <v>13</v>
      </c>
      <c r="AC186" s="16">
        <v>100</v>
      </c>
      <c r="AD186" s="16">
        <v>79</v>
      </c>
      <c r="AE186" s="16">
        <v>79</v>
      </c>
      <c r="AF186" s="16">
        <v>274</v>
      </c>
      <c r="AG186" s="16">
        <v>60</v>
      </c>
      <c r="AH186" s="16">
        <v>35</v>
      </c>
      <c r="AI186" s="16">
        <v>40</v>
      </c>
      <c r="AJ186" s="16">
        <v>110</v>
      </c>
      <c r="AK186" s="16">
        <v>8</v>
      </c>
      <c r="AL186" s="16">
        <v>1</v>
      </c>
      <c r="AM186" s="18">
        <f>SUM(AC186:AL186)</f>
        <v>786</v>
      </c>
    </row>
    <row r="187" spans="7:39" x14ac:dyDescent="0.3">
      <c r="G187" s="15">
        <v>176</v>
      </c>
      <c r="L187" s="14" t="str">
        <f>Parameters1!$L$22</f>
        <v>Manufacturing</v>
      </c>
      <c r="M187" s="14" t="s">
        <v>13</v>
      </c>
      <c r="N187" s="17">
        <v>0.20599999999999999</v>
      </c>
      <c r="O187" s="17">
        <v>6.8000000000000005E-2</v>
      </c>
      <c r="P187" s="17">
        <v>8.5000000000000006E-2</v>
      </c>
      <c r="Q187" s="17">
        <v>0.28000000000000003</v>
      </c>
      <c r="R187" s="17">
        <v>0.121</v>
      </c>
      <c r="S187" s="17">
        <v>4.1000000000000002E-2</v>
      </c>
      <c r="T187" s="17">
        <v>4.8000000000000001E-2</v>
      </c>
      <c r="U187" s="17">
        <v>0.126</v>
      </c>
      <c r="V187" s="17">
        <v>2.1000000000000001E-2</v>
      </c>
      <c r="W187" s="17">
        <v>5.0000000000000001E-3</v>
      </c>
      <c r="X187" s="19">
        <f t="shared" si="13"/>
        <v>1.0010000000000001</v>
      </c>
      <c r="AA187" s="14" t="str">
        <f t="shared" si="12"/>
        <v>Manufacturing</v>
      </c>
      <c r="AB187" s="14" t="s">
        <v>13</v>
      </c>
      <c r="AC187" s="17">
        <v>0.127</v>
      </c>
      <c r="AD187" s="17">
        <v>0.10100000000000001</v>
      </c>
      <c r="AE187" s="17">
        <v>0.10100000000000001</v>
      </c>
      <c r="AF187" s="17">
        <v>0.35</v>
      </c>
      <c r="AG187" s="17">
        <v>7.5999999999999998E-2</v>
      </c>
      <c r="AH187" s="17">
        <v>4.4999999999999998E-2</v>
      </c>
      <c r="AI187" s="17">
        <v>5.0999999999999997E-2</v>
      </c>
      <c r="AJ187" s="17">
        <v>0.14000000000000001</v>
      </c>
      <c r="AK187" s="17">
        <v>0.01</v>
      </c>
      <c r="AL187" s="17">
        <v>1E-3</v>
      </c>
      <c r="AM187" s="19">
        <f t="shared" ref="AM187:AM193" si="16">SUM(AC187:AL187)</f>
        <v>1.002</v>
      </c>
    </row>
    <row r="188" spans="7:39" x14ac:dyDescent="0.3">
      <c r="G188" s="15">
        <v>177</v>
      </c>
      <c r="L188" s="14" t="str">
        <f>Parameters1!$L$22</f>
        <v>Manufacturing</v>
      </c>
      <c r="M188" s="14" t="s">
        <v>14</v>
      </c>
      <c r="N188" s="16">
        <v>81583</v>
      </c>
      <c r="O188" s="16">
        <v>19943</v>
      </c>
      <c r="P188" s="16">
        <v>11063</v>
      </c>
      <c r="Q188" s="16">
        <v>31274</v>
      </c>
      <c r="R188" s="16">
        <v>34463</v>
      </c>
      <c r="S188" s="16">
        <v>9992</v>
      </c>
      <c r="T188" s="16">
        <v>5893</v>
      </c>
      <c r="U188" s="16">
        <v>14712</v>
      </c>
      <c r="V188" s="16">
        <v>3775</v>
      </c>
      <c r="W188" s="16">
        <v>606</v>
      </c>
      <c r="X188" s="18">
        <f t="shared" si="13"/>
        <v>213304</v>
      </c>
      <c r="AA188" s="14" t="str">
        <f t="shared" si="12"/>
        <v>Manufacturing</v>
      </c>
      <c r="AB188" s="14" t="s">
        <v>14</v>
      </c>
      <c r="AC188" s="16">
        <v>746</v>
      </c>
      <c r="AD188" s="16">
        <v>261</v>
      </c>
      <c r="AE188" s="16">
        <v>196</v>
      </c>
      <c r="AF188" s="16">
        <v>573</v>
      </c>
      <c r="AG188" s="16">
        <v>393</v>
      </c>
      <c r="AH188" s="16">
        <v>140</v>
      </c>
      <c r="AI188" s="16">
        <v>87</v>
      </c>
      <c r="AJ188" s="16">
        <v>227</v>
      </c>
      <c r="AK188" s="16">
        <v>26</v>
      </c>
      <c r="AL188" s="16">
        <v>2</v>
      </c>
      <c r="AM188" s="18">
        <f t="shared" si="16"/>
        <v>2651</v>
      </c>
    </row>
    <row r="189" spans="7:39" x14ac:dyDescent="0.3">
      <c r="G189" s="15">
        <v>178</v>
      </c>
      <c r="L189" s="14" t="str">
        <f>Parameters1!$L$22</f>
        <v>Manufacturing</v>
      </c>
      <c r="M189" s="14" t="s">
        <v>14</v>
      </c>
      <c r="N189" s="17">
        <v>0.38200000000000001</v>
      </c>
      <c r="O189" s="17">
        <v>9.2999999999999999E-2</v>
      </c>
      <c r="P189" s="17">
        <v>5.1999999999999998E-2</v>
      </c>
      <c r="Q189" s="17">
        <v>0.15</v>
      </c>
      <c r="R189" s="17">
        <v>0.16200000000000001</v>
      </c>
      <c r="S189" s="17">
        <v>4.7E-2</v>
      </c>
      <c r="T189" s="17">
        <v>2.8000000000000001E-2</v>
      </c>
      <c r="U189" s="17">
        <v>6.9000000000000006E-2</v>
      </c>
      <c r="V189" s="17">
        <v>1.7999999999999999E-2</v>
      </c>
      <c r="W189" s="17">
        <v>3.0000000000000001E-3</v>
      </c>
      <c r="X189" s="19">
        <f t="shared" si="13"/>
        <v>1.004</v>
      </c>
      <c r="AA189" s="14" t="str">
        <f t="shared" si="12"/>
        <v>Manufacturing</v>
      </c>
      <c r="AB189" s="14" t="s">
        <v>14</v>
      </c>
      <c r="AC189" s="17">
        <v>0.28100000000000003</v>
      </c>
      <c r="AD189" s="17">
        <v>9.8000000000000004E-2</v>
      </c>
      <c r="AE189" s="17">
        <v>7.3999999999999996E-2</v>
      </c>
      <c r="AF189" s="17">
        <v>0.22</v>
      </c>
      <c r="AG189" s="17">
        <v>0.14799999999999999</v>
      </c>
      <c r="AH189" s="17">
        <v>5.2999999999999999E-2</v>
      </c>
      <c r="AI189" s="17">
        <v>3.3000000000000002E-2</v>
      </c>
      <c r="AJ189" s="17">
        <v>8.5999999999999993E-2</v>
      </c>
      <c r="AK189" s="17">
        <v>0.01</v>
      </c>
      <c r="AL189" s="17">
        <v>1E-3</v>
      </c>
      <c r="AM189" s="19">
        <f t="shared" si="16"/>
        <v>1.004</v>
      </c>
    </row>
    <row r="190" spans="7:39" x14ac:dyDescent="0.3">
      <c r="G190" s="15">
        <v>179</v>
      </c>
      <c r="L190" s="14" t="str">
        <f>Parameters1!$L$22</f>
        <v>Manufacturing</v>
      </c>
      <c r="M190" s="14" t="s">
        <v>15</v>
      </c>
      <c r="N190" s="16">
        <v>167921</v>
      </c>
      <c r="O190" s="16">
        <v>28701</v>
      </c>
      <c r="P190" s="16">
        <v>6369</v>
      </c>
      <c r="Q190" s="16">
        <v>9706</v>
      </c>
      <c r="R190" s="16">
        <v>75517</v>
      </c>
      <c r="S190" s="16">
        <v>18900</v>
      </c>
      <c r="T190" s="16">
        <v>3770</v>
      </c>
      <c r="U190" s="16">
        <v>7068</v>
      </c>
      <c r="V190" s="16">
        <v>4934</v>
      </c>
      <c r="W190" s="16">
        <v>835</v>
      </c>
      <c r="X190" s="18">
        <f>SUM(N190:W190)</f>
        <v>323721</v>
      </c>
      <c r="AA190" s="14" t="str">
        <f t="shared" si="12"/>
        <v>Manufacturing</v>
      </c>
      <c r="AB190" s="14" t="s">
        <v>15</v>
      </c>
      <c r="AC190" s="16">
        <v>1637</v>
      </c>
      <c r="AD190" s="16">
        <v>362</v>
      </c>
      <c r="AE190" s="16">
        <v>153</v>
      </c>
      <c r="AF190" s="16">
        <v>200</v>
      </c>
      <c r="AG190" s="16">
        <v>1433</v>
      </c>
      <c r="AH190" s="16">
        <v>324</v>
      </c>
      <c r="AI190" s="16">
        <v>80</v>
      </c>
      <c r="AJ190" s="16">
        <v>113</v>
      </c>
      <c r="AK190" s="16">
        <v>15</v>
      </c>
      <c r="AL190" s="16">
        <v>5</v>
      </c>
      <c r="AM190" s="18">
        <f t="shared" si="16"/>
        <v>4322</v>
      </c>
    </row>
    <row r="191" spans="7:39" x14ac:dyDescent="0.3">
      <c r="G191" s="15">
        <v>180</v>
      </c>
      <c r="L191" s="14" t="str">
        <f>Parameters1!$L$22</f>
        <v>Manufacturing</v>
      </c>
      <c r="M191" s="14" t="s">
        <v>15</v>
      </c>
      <c r="N191" s="17">
        <v>0.51900000000000002</v>
      </c>
      <c r="O191" s="17">
        <v>8.8999999999999996E-2</v>
      </c>
      <c r="P191" s="17">
        <v>0.02</v>
      </c>
      <c r="Q191" s="17">
        <v>0.03</v>
      </c>
      <c r="R191" s="17">
        <v>0.23300000000000001</v>
      </c>
      <c r="S191" s="17">
        <v>5.8000000000000003E-2</v>
      </c>
      <c r="T191" s="17">
        <v>1.2E-2</v>
      </c>
      <c r="U191" s="17">
        <v>2.1999999999999999E-2</v>
      </c>
      <c r="V191" s="17">
        <v>1.4999999999999999E-2</v>
      </c>
      <c r="W191" s="17">
        <v>3.0000000000000001E-3</v>
      </c>
      <c r="X191" s="19">
        <f t="shared" si="13"/>
        <v>1.0010000000000001</v>
      </c>
      <c r="AA191" s="14" t="str">
        <f t="shared" si="12"/>
        <v>Manufacturing</v>
      </c>
      <c r="AB191" s="14" t="s">
        <v>15</v>
      </c>
      <c r="AC191" s="17">
        <v>0.379</v>
      </c>
      <c r="AD191" s="17">
        <v>8.4000000000000005E-2</v>
      </c>
      <c r="AE191" s="17">
        <v>3.5000000000000003E-2</v>
      </c>
      <c r="AF191" s="17">
        <v>0.05</v>
      </c>
      <c r="AG191" s="17">
        <v>0.33200000000000002</v>
      </c>
      <c r="AH191" s="17">
        <v>7.4999999999999997E-2</v>
      </c>
      <c r="AI191" s="17">
        <v>1.9E-2</v>
      </c>
      <c r="AJ191" s="17">
        <v>2.5999999999999999E-2</v>
      </c>
      <c r="AK191" s="17">
        <v>3.0000000000000001E-3</v>
      </c>
      <c r="AL191" s="17">
        <v>1E-3</v>
      </c>
      <c r="AM191" s="19">
        <f t="shared" si="16"/>
        <v>1.0039999999999998</v>
      </c>
    </row>
    <row r="192" spans="7:39" x14ac:dyDescent="0.3">
      <c r="G192" s="15">
        <v>181</v>
      </c>
      <c r="L192" s="14" t="str">
        <f>Parameters1!$L$22</f>
        <v>Manufacturing</v>
      </c>
      <c r="M192" s="14" t="s">
        <v>16</v>
      </c>
      <c r="N192" s="16">
        <v>100250</v>
      </c>
      <c r="O192" s="16">
        <v>14552</v>
      </c>
      <c r="P192" s="16">
        <v>2005</v>
      </c>
      <c r="Q192" s="16">
        <v>2195</v>
      </c>
      <c r="R192" s="16">
        <v>58580</v>
      </c>
      <c r="S192" s="16">
        <v>10401</v>
      </c>
      <c r="T192" s="16">
        <v>828</v>
      </c>
      <c r="U192" s="16">
        <v>550</v>
      </c>
      <c r="V192" s="16">
        <v>2507</v>
      </c>
      <c r="W192" s="16">
        <v>844</v>
      </c>
      <c r="X192" s="18">
        <f t="shared" si="13"/>
        <v>192712</v>
      </c>
      <c r="AA192" s="14" t="str">
        <f t="shared" si="12"/>
        <v>Manufacturing</v>
      </c>
      <c r="AB192" s="14" t="s">
        <v>16</v>
      </c>
      <c r="AC192" s="16">
        <v>1926</v>
      </c>
      <c r="AD192" s="16">
        <v>249</v>
      </c>
      <c r="AE192" s="16">
        <v>64</v>
      </c>
      <c r="AF192" s="16">
        <v>58</v>
      </c>
      <c r="AG192" s="16">
        <v>2142</v>
      </c>
      <c r="AH192" s="16">
        <v>241</v>
      </c>
      <c r="AI192" s="16">
        <v>56</v>
      </c>
      <c r="AJ192" s="16">
        <v>12</v>
      </c>
      <c r="AK192" s="16">
        <v>15</v>
      </c>
      <c r="AL192" s="16">
        <v>16</v>
      </c>
      <c r="AM192" s="18">
        <f t="shared" si="16"/>
        <v>4779</v>
      </c>
    </row>
    <row r="193" spans="7:39" x14ac:dyDescent="0.3">
      <c r="G193" s="15">
        <v>182</v>
      </c>
      <c r="L193" s="14" t="str">
        <f>Parameters1!$L$22</f>
        <v>Manufacturing</v>
      </c>
      <c r="M193" s="14" t="s">
        <v>16</v>
      </c>
      <c r="N193" s="17">
        <v>0.52</v>
      </c>
      <c r="O193" s="17">
        <v>7.5999999999999998E-2</v>
      </c>
      <c r="P193" s="17">
        <v>0.01</v>
      </c>
      <c r="Q193" s="17">
        <v>0.01</v>
      </c>
      <c r="R193" s="17">
        <v>0.30399999999999999</v>
      </c>
      <c r="S193" s="17">
        <v>5.3999999999999999E-2</v>
      </c>
      <c r="T193" s="17">
        <v>4.0000000000000001E-3</v>
      </c>
      <c r="U193" s="17">
        <v>3.0000000000000001E-3</v>
      </c>
      <c r="V193" s="17">
        <v>1.2999999999999999E-2</v>
      </c>
      <c r="W193" s="17">
        <v>4.0000000000000001E-3</v>
      </c>
      <c r="X193" s="19">
        <f t="shared" si="13"/>
        <v>0.998</v>
      </c>
      <c r="AA193" s="14" t="str">
        <f t="shared" si="12"/>
        <v>Manufacturing</v>
      </c>
      <c r="AB193" s="14" t="s">
        <v>16</v>
      </c>
      <c r="AC193" s="17">
        <v>0.40300000000000002</v>
      </c>
      <c r="AD193" s="17">
        <v>5.1999999999999998E-2</v>
      </c>
      <c r="AE193" s="17">
        <v>1.2999999999999999E-2</v>
      </c>
      <c r="AF193" s="17">
        <v>0.01</v>
      </c>
      <c r="AG193" s="17">
        <v>0.44800000000000001</v>
      </c>
      <c r="AH193" s="17">
        <v>0.05</v>
      </c>
      <c r="AI193" s="17">
        <v>1.2E-2</v>
      </c>
      <c r="AJ193" s="17">
        <v>3.0000000000000001E-3</v>
      </c>
      <c r="AK193" s="17">
        <v>3.0000000000000001E-3</v>
      </c>
      <c r="AL193" s="17">
        <v>3.0000000000000001E-3</v>
      </c>
      <c r="AM193" s="19">
        <f t="shared" si="16"/>
        <v>0.99700000000000011</v>
      </c>
    </row>
    <row r="194" spans="7:39" x14ac:dyDescent="0.3">
      <c r="G194" s="15">
        <v>183</v>
      </c>
      <c r="L194" s="14" t="str">
        <f>Parameters1!$L$22</f>
        <v>Manufacturing</v>
      </c>
      <c r="M194" s="14" t="s">
        <v>17</v>
      </c>
      <c r="N194" s="16">
        <v>366247</v>
      </c>
      <c r="O194" s="16">
        <v>69245</v>
      </c>
      <c r="P194" s="16">
        <v>28259</v>
      </c>
      <c r="Q194" s="16">
        <v>75423</v>
      </c>
      <c r="R194" s="16">
        <v>178370</v>
      </c>
      <c r="S194" s="16">
        <v>42862</v>
      </c>
      <c r="T194" s="16">
        <v>15175</v>
      </c>
      <c r="U194" s="16">
        <v>35085</v>
      </c>
      <c r="V194" s="16">
        <v>13511</v>
      </c>
      <c r="W194" s="16">
        <v>2780</v>
      </c>
      <c r="X194" s="18">
        <f>SUM(N194:W194)</f>
        <v>826957</v>
      </c>
      <c r="AA194" s="14" t="str">
        <f t="shared" si="12"/>
        <v>Manufacturing</v>
      </c>
      <c r="AB194" s="14" t="s">
        <v>17</v>
      </c>
      <c r="AC194" s="16">
        <v>4437</v>
      </c>
      <c r="AD194" s="16">
        <v>1003</v>
      </c>
      <c r="AE194" s="16">
        <v>567</v>
      </c>
      <c r="AF194" s="16">
        <v>1355</v>
      </c>
      <c r="AG194" s="16">
        <v>4046</v>
      </c>
      <c r="AH194" s="16">
        <v>765</v>
      </c>
      <c r="AI194" s="16">
        <v>297</v>
      </c>
      <c r="AJ194" s="16">
        <v>531</v>
      </c>
      <c r="AK194" s="16">
        <v>69</v>
      </c>
      <c r="AL194" s="16">
        <v>27</v>
      </c>
      <c r="AM194" s="18">
        <f>SUM(AC194:AL194)</f>
        <v>13097</v>
      </c>
    </row>
    <row r="195" spans="7:39" x14ac:dyDescent="0.3">
      <c r="G195" s="15">
        <v>184</v>
      </c>
      <c r="L195" s="14" t="str">
        <f>Parameters1!$L$22</f>
        <v>Manufacturing</v>
      </c>
      <c r="M195" s="14" t="s">
        <v>17</v>
      </c>
      <c r="N195" s="17">
        <v>0.443</v>
      </c>
      <c r="O195" s="17">
        <v>8.4000000000000005E-2</v>
      </c>
      <c r="P195" s="17">
        <v>3.4000000000000002E-2</v>
      </c>
      <c r="Q195" s="17">
        <v>9.0999999999999998E-2</v>
      </c>
      <c r="R195" s="17">
        <v>0.216</v>
      </c>
      <c r="S195" s="17">
        <v>5.1999999999999998E-2</v>
      </c>
      <c r="T195" s="17">
        <v>1.7999999999999999E-2</v>
      </c>
      <c r="U195" s="17">
        <v>4.2000000000000003E-2</v>
      </c>
      <c r="V195" s="17">
        <v>1.6E-2</v>
      </c>
      <c r="W195" s="17">
        <v>3.0000000000000001E-3</v>
      </c>
      <c r="X195" s="19">
        <f t="shared" si="13"/>
        <v>0.99900000000000011</v>
      </c>
      <c r="AA195" s="14" t="str">
        <f t="shared" si="12"/>
        <v>Manufacturing</v>
      </c>
      <c r="AB195" s="14" t="s">
        <v>17</v>
      </c>
      <c r="AC195" s="17">
        <v>0.33900000000000002</v>
      </c>
      <c r="AD195" s="17">
        <v>7.6999999999999999E-2</v>
      </c>
      <c r="AE195" s="17">
        <v>4.2999999999999997E-2</v>
      </c>
      <c r="AF195" s="17">
        <v>0.10299999999999999</v>
      </c>
      <c r="AG195" s="17">
        <v>0.309</v>
      </c>
      <c r="AH195" s="17">
        <v>5.8000000000000003E-2</v>
      </c>
      <c r="AI195" s="17">
        <v>2.3E-2</v>
      </c>
      <c r="AJ195" s="17">
        <v>4.1000000000000002E-2</v>
      </c>
      <c r="AK195" s="17">
        <v>5.0000000000000001E-3</v>
      </c>
      <c r="AL195" s="17">
        <v>2E-3</v>
      </c>
      <c r="AM195" s="19">
        <f t="shared" ref="AM195:AM198" si="17">SUM(AC195:AL195)</f>
        <v>1</v>
      </c>
    </row>
    <row r="196" spans="7:39" x14ac:dyDescent="0.3">
      <c r="G196" s="15">
        <v>185</v>
      </c>
      <c r="L196" s="14" t="str">
        <f>Parameters1!$L$22</f>
        <v>Manufacturing</v>
      </c>
      <c r="M196" s="14" t="s">
        <v>18</v>
      </c>
      <c r="N196" s="16">
        <v>22935</v>
      </c>
      <c r="O196" s="16">
        <v>4286</v>
      </c>
      <c r="P196" s="16">
        <v>549</v>
      </c>
      <c r="Q196" s="16">
        <v>1650</v>
      </c>
      <c r="R196" s="16">
        <v>16417</v>
      </c>
      <c r="S196" s="16">
        <v>3297</v>
      </c>
      <c r="T196" s="16">
        <v>287</v>
      </c>
      <c r="U196" s="16">
        <v>523</v>
      </c>
      <c r="V196" s="16">
        <v>454</v>
      </c>
      <c r="W196" s="16">
        <v>118</v>
      </c>
      <c r="X196" s="18">
        <f t="shared" si="13"/>
        <v>50516</v>
      </c>
      <c r="AA196" s="14" t="str">
        <f t="shared" si="12"/>
        <v>Manufacturing</v>
      </c>
      <c r="AB196" s="14" t="s">
        <v>18</v>
      </c>
      <c r="AC196" s="16">
        <v>862</v>
      </c>
      <c r="AD196" s="16">
        <v>90</v>
      </c>
      <c r="AE196" s="16">
        <v>35</v>
      </c>
      <c r="AF196" s="16">
        <v>16</v>
      </c>
      <c r="AG196" s="16">
        <v>1005</v>
      </c>
      <c r="AH196" s="16">
        <v>112</v>
      </c>
      <c r="AI196" s="16">
        <v>27</v>
      </c>
      <c r="AJ196" s="16">
        <v>5</v>
      </c>
      <c r="AK196" s="16">
        <v>0</v>
      </c>
      <c r="AL196" s="16">
        <v>1</v>
      </c>
      <c r="AM196" s="18">
        <f t="shared" si="17"/>
        <v>2153</v>
      </c>
    </row>
    <row r="197" spans="7:39" x14ac:dyDescent="0.3">
      <c r="G197" s="15">
        <v>186</v>
      </c>
      <c r="L197" s="14" t="str">
        <f>Parameters1!$L$22</f>
        <v>Manufacturing</v>
      </c>
      <c r="M197" s="14" t="s">
        <v>18</v>
      </c>
      <c r="N197" s="17">
        <v>0.45400000000000001</v>
      </c>
      <c r="O197" s="17">
        <v>8.5000000000000006E-2</v>
      </c>
      <c r="P197" s="17">
        <v>1.0999999999999999E-2</v>
      </c>
      <c r="Q197" s="17">
        <v>3.3000000000000002E-2</v>
      </c>
      <c r="R197" s="17">
        <v>0.32500000000000001</v>
      </c>
      <c r="S197" s="17">
        <v>6.5000000000000002E-2</v>
      </c>
      <c r="T197" s="17">
        <v>6.0000000000000001E-3</v>
      </c>
      <c r="U197" s="17">
        <v>0.01</v>
      </c>
      <c r="V197" s="17">
        <v>8.9999999999999993E-3</v>
      </c>
      <c r="W197" s="17">
        <v>2E-3</v>
      </c>
      <c r="X197" s="19">
        <f t="shared" si="13"/>
        <v>1</v>
      </c>
      <c r="AA197" s="14" t="str">
        <f t="shared" si="12"/>
        <v>Manufacturing</v>
      </c>
      <c r="AB197" s="14" t="s">
        <v>18</v>
      </c>
      <c r="AC197" s="17">
        <v>0.4</v>
      </c>
      <c r="AD197" s="17">
        <v>4.2000000000000003E-2</v>
      </c>
      <c r="AE197" s="17">
        <v>1.6E-2</v>
      </c>
      <c r="AF197" s="17">
        <v>7.0000000000000001E-3</v>
      </c>
      <c r="AG197" s="17">
        <v>0.46700000000000003</v>
      </c>
      <c r="AH197" s="17">
        <v>5.1999999999999998E-2</v>
      </c>
      <c r="AI197" s="17">
        <v>1.2999999999999999E-2</v>
      </c>
      <c r="AJ197" s="17">
        <v>2E-3</v>
      </c>
      <c r="AK197" s="17">
        <v>0</v>
      </c>
      <c r="AL197" s="17">
        <v>0</v>
      </c>
      <c r="AM197" s="19">
        <f t="shared" si="17"/>
        <v>0.99900000000000011</v>
      </c>
    </row>
    <row r="198" spans="7:39" x14ac:dyDescent="0.3">
      <c r="G198" s="15">
        <v>187</v>
      </c>
      <c r="L198" s="14" t="str">
        <f>Parameters1!$L$22</f>
        <v>Manufacturing</v>
      </c>
      <c r="M198" s="14" t="s">
        <v>19</v>
      </c>
      <c r="N198" s="16">
        <v>389182</v>
      </c>
      <c r="O198" s="16">
        <v>73531</v>
      </c>
      <c r="P198" s="16">
        <v>28808</v>
      </c>
      <c r="Q198" s="16">
        <v>77073</v>
      </c>
      <c r="R198" s="16">
        <v>194787</v>
      </c>
      <c r="S198" s="16">
        <v>46159</v>
      </c>
      <c r="T198" s="16">
        <v>15462</v>
      </c>
      <c r="U198" s="16">
        <v>35608</v>
      </c>
      <c r="V198" s="16">
        <v>13965</v>
      </c>
      <c r="W198" s="16">
        <v>2898</v>
      </c>
      <c r="X198" s="18">
        <f t="shared" si="13"/>
        <v>877473</v>
      </c>
      <c r="AA198" s="14" t="str">
        <f t="shared" si="12"/>
        <v>Manufacturing</v>
      </c>
      <c r="AB198" s="14" t="s">
        <v>19</v>
      </c>
      <c r="AC198" s="16">
        <v>5299</v>
      </c>
      <c r="AD198" s="16">
        <v>1093</v>
      </c>
      <c r="AE198" s="16">
        <v>602</v>
      </c>
      <c r="AF198" s="16">
        <v>1371</v>
      </c>
      <c r="AG198" s="16">
        <v>5051</v>
      </c>
      <c r="AH198" s="16">
        <v>877</v>
      </c>
      <c r="AI198" s="16">
        <v>324</v>
      </c>
      <c r="AJ198" s="16">
        <v>536</v>
      </c>
      <c r="AK198" s="16">
        <v>69</v>
      </c>
      <c r="AL198" s="16">
        <v>28</v>
      </c>
      <c r="AM198" s="18">
        <f t="shared" si="17"/>
        <v>15250</v>
      </c>
    </row>
    <row r="199" spans="7:39" x14ac:dyDescent="0.3">
      <c r="G199" s="15">
        <v>188</v>
      </c>
      <c r="L199" s="14" t="str">
        <f>Parameters1!$L$23</f>
        <v>Mining and quarrying</v>
      </c>
      <c r="M199" s="14" t="s">
        <v>11</v>
      </c>
      <c r="N199" s="16">
        <v>396</v>
      </c>
      <c r="O199" s="16">
        <v>42</v>
      </c>
      <c r="P199" s="16">
        <v>46</v>
      </c>
      <c r="Q199" s="16">
        <v>780</v>
      </c>
      <c r="R199" s="16">
        <v>190</v>
      </c>
      <c r="S199" s="16">
        <v>19</v>
      </c>
      <c r="T199" s="16">
        <v>34</v>
      </c>
      <c r="U199" s="16">
        <v>113</v>
      </c>
      <c r="V199" s="16">
        <v>62</v>
      </c>
      <c r="W199" s="16">
        <v>5</v>
      </c>
      <c r="X199" s="18">
        <f t="shared" ref="X199:X206" si="18">SUM(N199:W199)</f>
        <v>1687</v>
      </c>
      <c r="AA199" s="14" t="str">
        <f t="shared" si="12"/>
        <v>Mining and quarrying</v>
      </c>
      <c r="AB199" s="14" t="s">
        <v>11</v>
      </c>
      <c r="AC199" s="16">
        <v>8</v>
      </c>
      <c r="AD199" s="16">
        <v>1</v>
      </c>
      <c r="AE199" s="16">
        <v>1</v>
      </c>
      <c r="AF199" s="16">
        <v>10</v>
      </c>
      <c r="AG199" s="16">
        <v>3</v>
      </c>
      <c r="AH199" s="16">
        <v>1</v>
      </c>
      <c r="AI199" s="16">
        <v>3</v>
      </c>
      <c r="AJ199" s="16">
        <v>4</v>
      </c>
      <c r="AK199" s="16">
        <v>1</v>
      </c>
      <c r="AL199" s="16">
        <v>0</v>
      </c>
      <c r="AM199" s="18">
        <f t="shared" ref="AM199:AM200" si="19">SUM(AC199:AL199)</f>
        <v>32</v>
      </c>
    </row>
    <row r="200" spans="7:39" x14ac:dyDescent="0.3">
      <c r="G200" s="15">
        <v>189</v>
      </c>
      <c r="L200" s="14" t="str">
        <f>Parameters1!$L$23</f>
        <v>Mining and quarrying</v>
      </c>
      <c r="M200" s="14" t="s">
        <v>11</v>
      </c>
      <c r="N200" s="17">
        <v>0.23499999999999999</v>
      </c>
      <c r="O200" s="17">
        <v>2.5000000000000001E-2</v>
      </c>
      <c r="P200" s="17">
        <v>2.7E-2</v>
      </c>
      <c r="Q200" s="17">
        <v>0.46</v>
      </c>
      <c r="R200" s="17">
        <v>0.113</v>
      </c>
      <c r="S200" s="17">
        <v>1.0999999999999999E-2</v>
      </c>
      <c r="T200" s="17">
        <v>0.02</v>
      </c>
      <c r="U200" s="17">
        <v>6.7000000000000004E-2</v>
      </c>
      <c r="V200" s="17">
        <v>3.6999999999999998E-2</v>
      </c>
      <c r="W200" s="17">
        <v>3.0000000000000001E-3</v>
      </c>
      <c r="X200" s="19">
        <f t="shared" si="18"/>
        <v>0.99800000000000022</v>
      </c>
      <c r="AA200" s="14" t="str">
        <f t="shared" si="12"/>
        <v>Mining and quarrying</v>
      </c>
      <c r="AB200" s="14" t="s">
        <v>11</v>
      </c>
      <c r="AC200" s="17">
        <v>0.25</v>
      </c>
      <c r="AD200" s="17">
        <v>3.1E-2</v>
      </c>
      <c r="AE200" s="17">
        <v>3.1E-2</v>
      </c>
      <c r="AF200" s="17">
        <v>0.31</v>
      </c>
      <c r="AG200" s="17">
        <v>9.4E-2</v>
      </c>
      <c r="AH200" s="17">
        <v>3.1E-2</v>
      </c>
      <c r="AI200" s="17">
        <v>9.4E-2</v>
      </c>
      <c r="AJ200" s="17">
        <v>0.125</v>
      </c>
      <c r="AK200" s="17">
        <v>3.1E-2</v>
      </c>
      <c r="AL200" s="17">
        <v>0</v>
      </c>
      <c r="AM200" s="19">
        <f t="shared" si="19"/>
        <v>0.99700000000000011</v>
      </c>
    </row>
    <row r="201" spans="7:39" x14ac:dyDescent="0.3">
      <c r="G201" s="15">
        <v>190</v>
      </c>
      <c r="L201" s="14" t="str">
        <f>Parameters1!$L$23</f>
        <v>Mining and quarrying</v>
      </c>
      <c r="M201" s="14" t="s">
        <v>12</v>
      </c>
      <c r="N201" s="16">
        <v>1519</v>
      </c>
      <c r="O201" s="16">
        <v>130</v>
      </c>
      <c r="P201" s="16">
        <v>222</v>
      </c>
      <c r="Q201" s="16">
        <v>2301</v>
      </c>
      <c r="R201" s="16">
        <v>650</v>
      </c>
      <c r="S201" s="16">
        <v>64</v>
      </c>
      <c r="T201" s="16">
        <v>131</v>
      </c>
      <c r="U201" s="16">
        <v>582</v>
      </c>
      <c r="V201" s="16">
        <v>163</v>
      </c>
      <c r="W201" s="16">
        <v>34</v>
      </c>
      <c r="X201" s="18">
        <f t="shared" si="18"/>
        <v>5796</v>
      </c>
      <c r="AA201" s="14" t="str">
        <f t="shared" si="12"/>
        <v>Mining and quarrying</v>
      </c>
      <c r="AB201" s="14" t="s">
        <v>12</v>
      </c>
      <c r="AC201" s="16">
        <v>14</v>
      </c>
      <c r="AD201" s="16">
        <v>2</v>
      </c>
      <c r="AE201" s="16">
        <v>1</v>
      </c>
      <c r="AF201" s="16">
        <v>27</v>
      </c>
      <c r="AG201" s="16">
        <v>7</v>
      </c>
      <c r="AH201" s="16">
        <v>0</v>
      </c>
      <c r="AI201" s="16">
        <v>2</v>
      </c>
      <c r="AJ201" s="16">
        <v>4</v>
      </c>
      <c r="AK201" s="16">
        <v>2</v>
      </c>
      <c r="AL201" s="16">
        <v>0</v>
      </c>
      <c r="AM201" s="18">
        <f>SUM(AC201:AL201)</f>
        <v>59</v>
      </c>
    </row>
    <row r="202" spans="7:39" x14ac:dyDescent="0.3">
      <c r="G202" s="15">
        <v>191</v>
      </c>
      <c r="L202" s="14" t="str">
        <f>Parameters1!$L$23</f>
        <v>Mining and quarrying</v>
      </c>
      <c r="M202" s="14" t="s">
        <v>12</v>
      </c>
      <c r="N202" s="17">
        <v>0.26200000000000001</v>
      </c>
      <c r="O202" s="17">
        <v>2.1999999999999999E-2</v>
      </c>
      <c r="P202" s="17">
        <v>3.7999999999999999E-2</v>
      </c>
      <c r="Q202" s="17">
        <v>0.4</v>
      </c>
      <c r="R202" s="17">
        <v>0.112</v>
      </c>
      <c r="S202" s="17">
        <v>1.0999999999999999E-2</v>
      </c>
      <c r="T202" s="17">
        <v>2.3E-2</v>
      </c>
      <c r="U202" s="52">
        <v>0.1</v>
      </c>
      <c r="V202" s="17">
        <v>2.8000000000000001E-2</v>
      </c>
      <c r="W202" s="17">
        <v>6.0000000000000001E-3</v>
      </c>
      <c r="X202" s="19">
        <f t="shared" si="18"/>
        <v>1.002</v>
      </c>
      <c r="AA202" s="14" t="str">
        <f t="shared" si="12"/>
        <v>Mining and quarrying</v>
      </c>
      <c r="AB202" s="14" t="s">
        <v>12</v>
      </c>
      <c r="AC202" s="17">
        <v>0.23699999999999999</v>
      </c>
      <c r="AD202" s="17">
        <v>3.4000000000000002E-2</v>
      </c>
      <c r="AE202" s="17">
        <v>1.7000000000000001E-2</v>
      </c>
      <c r="AF202" s="17">
        <v>0.46</v>
      </c>
      <c r="AG202" s="17">
        <v>0.11899999999999999</v>
      </c>
      <c r="AH202" s="17">
        <v>0</v>
      </c>
      <c r="AI202" s="17">
        <v>3.4000000000000002E-2</v>
      </c>
      <c r="AJ202" s="17">
        <v>6.8000000000000005E-2</v>
      </c>
      <c r="AK202" s="17">
        <v>3.4000000000000002E-2</v>
      </c>
      <c r="AL202" s="17">
        <v>0</v>
      </c>
      <c r="AM202" s="19">
        <f t="shared" ref="AM202" si="20">SUM(AC202:AL202)</f>
        <v>1.0030000000000001</v>
      </c>
    </row>
    <row r="203" spans="7:39" x14ac:dyDescent="0.3">
      <c r="G203" s="15">
        <v>192</v>
      </c>
      <c r="L203" s="14" t="str">
        <f>Parameters1!$L$23</f>
        <v>Mining and quarrying</v>
      </c>
      <c r="M203" s="14" t="s">
        <v>13</v>
      </c>
      <c r="N203" s="16">
        <v>7158</v>
      </c>
      <c r="O203" s="16">
        <v>701</v>
      </c>
      <c r="P203" s="16">
        <v>492</v>
      </c>
      <c r="Q203" s="16">
        <v>5894</v>
      </c>
      <c r="R203" s="16">
        <v>3658</v>
      </c>
      <c r="S203" s="16">
        <v>312</v>
      </c>
      <c r="T203" s="16">
        <v>329</v>
      </c>
      <c r="U203" s="53">
        <v>1833</v>
      </c>
      <c r="V203" s="16">
        <v>481</v>
      </c>
      <c r="W203" s="16">
        <v>83</v>
      </c>
      <c r="X203" s="18">
        <f t="shared" si="18"/>
        <v>20941</v>
      </c>
      <c r="AA203" s="14" t="str">
        <f t="shared" si="12"/>
        <v>Mining and quarrying</v>
      </c>
      <c r="AB203" s="14" t="s">
        <v>13</v>
      </c>
      <c r="AC203" s="16">
        <v>66</v>
      </c>
      <c r="AD203" s="16">
        <v>7</v>
      </c>
      <c r="AE203" s="16">
        <v>4</v>
      </c>
      <c r="AF203" s="16">
        <v>64</v>
      </c>
      <c r="AG203" s="16">
        <v>24</v>
      </c>
      <c r="AH203" s="16">
        <v>4</v>
      </c>
      <c r="AI203" s="16">
        <v>3</v>
      </c>
      <c r="AJ203" s="16">
        <v>14</v>
      </c>
      <c r="AK203" s="16">
        <v>2</v>
      </c>
      <c r="AL203" s="16">
        <v>0</v>
      </c>
      <c r="AM203" s="18">
        <f>SUM(AC203:AL203)</f>
        <v>188</v>
      </c>
    </row>
    <row r="204" spans="7:39" x14ac:dyDescent="0.3">
      <c r="G204" s="15">
        <v>193</v>
      </c>
      <c r="L204" s="14" t="str">
        <f>Parameters1!$L$23</f>
        <v>Mining and quarrying</v>
      </c>
      <c r="M204" s="14" t="s">
        <v>13</v>
      </c>
      <c r="N204" s="17">
        <v>0.34200000000000003</v>
      </c>
      <c r="O204" s="17">
        <v>3.3000000000000002E-2</v>
      </c>
      <c r="P204" s="17">
        <v>2.3E-2</v>
      </c>
      <c r="Q204" s="17">
        <v>0.28000000000000003</v>
      </c>
      <c r="R204" s="17">
        <v>0.17499999999999999</v>
      </c>
      <c r="S204" s="17">
        <v>1.4999999999999999E-2</v>
      </c>
      <c r="T204" s="17">
        <v>1.6E-2</v>
      </c>
      <c r="U204" s="17">
        <v>8.7999999999999995E-2</v>
      </c>
      <c r="V204" s="17">
        <v>2.3E-2</v>
      </c>
      <c r="W204" s="17">
        <v>4.0000000000000001E-3</v>
      </c>
      <c r="X204" s="19">
        <f t="shared" si="18"/>
        <v>0.999</v>
      </c>
      <c r="AA204" s="14" t="str">
        <f t="shared" si="12"/>
        <v>Mining and quarrying</v>
      </c>
      <c r="AB204" s="14" t="s">
        <v>13</v>
      </c>
      <c r="AC204" s="63">
        <v>0.34599999999999997</v>
      </c>
      <c r="AD204" s="63">
        <v>3.6999999999999998E-2</v>
      </c>
      <c r="AE204" s="63">
        <v>2.1000000000000001E-2</v>
      </c>
      <c r="AF204" s="63">
        <v>0.34</v>
      </c>
      <c r="AG204" s="63">
        <v>0.126</v>
      </c>
      <c r="AH204" s="63">
        <v>2.1000000000000001E-2</v>
      </c>
      <c r="AI204" s="63">
        <v>1.6E-2</v>
      </c>
      <c r="AJ204" s="63">
        <v>8.8999999999999996E-2</v>
      </c>
      <c r="AK204" s="63">
        <v>0.01</v>
      </c>
      <c r="AL204" s="63">
        <v>0</v>
      </c>
      <c r="AM204" s="64">
        <v>1</v>
      </c>
    </row>
    <row r="205" spans="7:39" x14ac:dyDescent="0.3">
      <c r="G205" s="15">
        <v>194</v>
      </c>
      <c r="L205" s="14" t="str">
        <f>Parameters1!$L$23</f>
        <v>Mining and quarrying</v>
      </c>
      <c r="M205" s="14" t="s">
        <v>14</v>
      </c>
      <c r="N205" s="16">
        <v>50135</v>
      </c>
      <c r="O205" s="16">
        <v>3489</v>
      </c>
      <c r="P205" s="16">
        <v>512</v>
      </c>
      <c r="Q205" s="16">
        <v>13370</v>
      </c>
      <c r="R205" s="16">
        <v>15038</v>
      </c>
      <c r="S205" s="16">
        <v>1085</v>
      </c>
      <c r="T205" s="16">
        <v>349</v>
      </c>
      <c r="U205" s="16">
        <v>3510</v>
      </c>
      <c r="V205" s="16">
        <v>3139</v>
      </c>
      <c r="W205" s="16">
        <v>116</v>
      </c>
      <c r="X205" s="18">
        <f t="shared" si="18"/>
        <v>90743</v>
      </c>
      <c r="AA205" s="14" t="str">
        <f t="shared" ref="AA205:AA268" si="21">L205</f>
        <v>Mining and quarrying</v>
      </c>
      <c r="AB205" s="14" t="s">
        <v>14</v>
      </c>
      <c r="AC205" s="16">
        <v>318</v>
      </c>
      <c r="AD205" s="16">
        <v>33</v>
      </c>
      <c r="AE205" s="16">
        <v>5</v>
      </c>
      <c r="AF205" s="16">
        <v>153</v>
      </c>
      <c r="AG205" s="16">
        <v>133</v>
      </c>
      <c r="AH205" s="16">
        <v>17</v>
      </c>
      <c r="AI205" s="16">
        <v>4</v>
      </c>
      <c r="AJ205" s="16">
        <v>51</v>
      </c>
      <c r="AK205" s="16">
        <v>9</v>
      </c>
      <c r="AL205" s="16">
        <v>0</v>
      </c>
      <c r="AM205" s="18">
        <f t="shared" ref="AM205:AM210" si="22">SUM(AC205:AL205)</f>
        <v>723</v>
      </c>
    </row>
    <row r="206" spans="7:39" x14ac:dyDescent="0.3">
      <c r="G206" s="15">
        <v>195</v>
      </c>
      <c r="L206" s="14" t="str">
        <f>Parameters1!$L$23</f>
        <v>Mining and quarrying</v>
      </c>
      <c r="M206" s="14" t="s">
        <v>14</v>
      </c>
      <c r="N206" s="17">
        <v>0.55200000000000005</v>
      </c>
      <c r="O206" s="17">
        <v>3.7999999999999999E-2</v>
      </c>
      <c r="P206" s="17">
        <v>6.0000000000000001E-3</v>
      </c>
      <c r="Q206" s="17">
        <v>0.15</v>
      </c>
      <c r="R206" s="17">
        <v>0.16600000000000001</v>
      </c>
      <c r="S206" s="17">
        <v>1.2E-2</v>
      </c>
      <c r="T206" s="17">
        <v>4.0000000000000001E-3</v>
      </c>
      <c r="U206" s="17">
        <v>3.9E-2</v>
      </c>
      <c r="V206" s="17">
        <v>3.5000000000000003E-2</v>
      </c>
      <c r="W206" s="17">
        <v>1E-3</v>
      </c>
      <c r="X206" s="19">
        <f t="shared" si="18"/>
        <v>1.0030000000000001</v>
      </c>
      <c r="AA206" s="14" t="str">
        <f t="shared" si="21"/>
        <v>Mining and quarrying</v>
      </c>
      <c r="AB206" s="14" t="s">
        <v>14</v>
      </c>
      <c r="AC206" s="17">
        <v>0.44</v>
      </c>
      <c r="AD206" s="17">
        <v>4.5999999999999999E-2</v>
      </c>
      <c r="AE206" s="17">
        <v>7.0000000000000001E-3</v>
      </c>
      <c r="AF206" s="17">
        <v>0.21</v>
      </c>
      <c r="AG206" s="17">
        <v>0.184</v>
      </c>
      <c r="AH206" s="17">
        <v>2.4E-2</v>
      </c>
      <c r="AI206" s="17">
        <v>6.0000000000000001E-3</v>
      </c>
      <c r="AJ206" s="17">
        <v>7.0999999999999994E-2</v>
      </c>
      <c r="AK206" s="17">
        <v>1.2E-2</v>
      </c>
      <c r="AL206" s="17">
        <v>0</v>
      </c>
      <c r="AM206" s="19">
        <f t="shared" si="22"/>
        <v>1</v>
      </c>
    </row>
    <row r="207" spans="7:39" x14ac:dyDescent="0.3">
      <c r="G207" s="15">
        <v>196</v>
      </c>
      <c r="L207" s="14" t="str">
        <f>Parameters1!$L$23</f>
        <v>Mining and quarrying</v>
      </c>
      <c r="M207" s="14" t="s">
        <v>15</v>
      </c>
      <c r="N207" s="16">
        <v>124925</v>
      </c>
      <c r="O207" s="16">
        <v>3623</v>
      </c>
      <c r="P207" s="16">
        <v>107</v>
      </c>
      <c r="Q207" s="16">
        <v>2414</v>
      </c>
      <c r="R207" s="16">
        <v>26299</v>
      </c>
      <c r="S207" s="16">
        <v>1195</v>
      </c>
      <c r="T207" s="16">
        <v>106</v>
      </c>
      <c r="U207" s="16">
        <v>1269</v>
      </c>
      <c r="V207" s="16">
        <v>16832</v>
      </c>
      <c r="W207" s="16">
        <v>348</v>
      </c>
      <c r="X207" s="18">
        <f>SUM(N207:W207)</f>
        <v>177118</v>
      </c>
      <c r="AA207" s="14" t="str">
        <f t="shared" si="21"/>
        <v>Mining and quarrying</v>
      </c>
      <c r="AB207" s="14" t="s">
        <v>15</v>
      </c>
      <c r="AC207" s="16">
        <v>722</v>
      </c>
      <c r="AD207" s="16">
        <v>45</v>
      </c>
      <c r="AE207" s="16">
        <v>5</v>
      </c>
      <c r="AF207" s="16">
        <v>51</v>
      </c>
      <c r="AG207" s="16">
        <v>281</v>
      </c>
      <c r="AH207" s="16">
        <v>47</v>
      </c>
      <c r="AI207" s="16">
        <v>7</v>
      </c>
      <c r="AJ207" s="16">
        <v>23</v>
      </c>
      <c r="AK207" s="16">
        <v>135</v>
      </c>
      <c r="AL207" s="16">
        <v>1</v>
      </c>
      <c r="AM207" s="18">
        <f t="shared" si="22"/>
        <v>1317</v>
      </c>
    </row>
    <row r="208" spans="7:39" x14ac:dyDescent="0.3">
      <c r="G208" s="15">
        <v>197</v>
      </c>
      <c r="L208" s="14" t="str">
        <f>Parameters1!$L$23</f>
        <v>Mining and quarrying</v>
      </c>
      <c r="M208" s="14" t="s">
        <v>15</v>
      </c>
      <c r="N208" s="17">
        <v>0.70499999999999996</v>
      </c>
      <c r="O208" s="17">
        <v>0.02</v>
      </c>
      <c r="P208" s="17">
        <v>1E-3</v>
      </c>
      <c r="Q208" s="17">
        <v>0.01</v>
      </c>
      <c r="R208" s="17">
        <v>0.14799999999999999</v>
      </c>
      <c r="S208" s="17">
        <v>7.0000000000000001E-3</v>
      </c>
      <c r="T208" s="17">
        <v>1E-3</v>
      </c>
      <c r="U208" s="17">
        <v>7.0000000000000001E-3</v>
      </c>
      <c r="V208" s="17">
        <v>9.5000000000000001E-2</v>
      </c>
      <c r="W208" s="17">
        <v>2E-3</v>
      </c>
      <c r="X208" s="19">
        <f t="shared" ref="X208:X210" si="23">SUM(N208:W208)</f>
        <v>0.996</v>
      </c>
      <c r="AA208" s="14" t="str">
        <f t="shared" si="21"/>
        <v>Mining and quarrying</v>
      </c>
      <c r="AB208" s="14" t="s">
        <v>15</v>
      </c>
      <c r="AC208" s="17">
        <v>0.54800000000000004</v>
      </c>
      <c r="AD208" s="17">
        <v>3.4000000000000002E-2</v>
      </c>
      <c r="AE208" s="17">
        <v>4.0000000000000001E-3</v>
      </c>
      <c r="AF208" s="17">
        <v>0.04</v>
      </c>
      <c r="AG208" s="17">
        <v>0.21299999999999999</v>
      </c>
      <c r="AH208" s="17">
        <v>3.5999999999999997E-2</v>
      </c>
      <c r="AI208" s="17">
        <v>5.0000000000000001E-3</v>
      </c>
      <c r="AJ208" s="17">
        <v>1.7000000000000001E-2</v>
      </c>
      <c r="AK208" s="17">
        <v>0.10299999999999999</v>
      </c>
      <c r="AL208" s="17">
        <v>1E-3</v>
      </c>
      <c r="AM208" s="19">
        <f t="shared" si="22"/>
        <v>1.0010000000000001</v>
      </c>
    </row>
    <row r="209" spans="7:39" x14ac:dyDescent="0.3">
      <c r="G209" s="15">
        <v>198</v>
      </c>
      <c r="L209" s="14" t="str">
        <f>Parameters1!$L$23</f>
        <v>Mining and quarrying</v>
      </c>
      <c r="M209" s="14" t="s">
        <v>16</v>
      </c>
      <c r="N209" s="16">
        <v>57698</v>
      </c>
      <c r="O209" s="16">
        <v>984</v>
      </c>
      <c r="P209" s="16">
        <v>38</v>
      </c>
      <c r="Q209" s="16">
        <v>501</v>
      </c>
      <c r="R209" s="16">
        <v>17277</v>
      </c>
      <c r="S209" s="16">
        <v>307</v>
      </c>
      <c r="T209" s="16">
        <v>16</v>
      </c>
      <c r="U209" s="16">
        <v>90</v>
      </c>
      <c r="V209" s="16">
        <v>7357</v>
      </c>
      <c r="W209" s="16">
        <v>909</v>
      </c>
      <c r="X209" s="18">
        <f t="shared" si="23"/>
        <v>85177</v>
      </c>
      <c r="AA209" s="14" t="str">
        <f t="shared" si="21"/>
        <v>Mining and quarrying</v>
      </c>
      <c r="AB209" s="14" t="s">
        <v>16</v>
      </c>
      <c r="AC209" s="16">
        <v>734</v>
      </c>
      <c r="AD209" s="16">
        <v>30</v>
      </c>
      <c r="AE209" s="16">
        <v>4</v>
      </c>
      <c r="AF209" s="16">
        <v>5</v>
      </c>
      <c r="AG209" s="16">
        <v>372</v>
      </c>
      <c r="AH209" s="16">
        <v>34</v>
      </c>
      <c r="AI209" s="16">
        <v>5</v>
      </c>
      <c r="AJ209" s="16">
        <v>0</v>
      </c>
      <c r="AK209" s="16">
        <v>97</v>
      </c>
      <c r="AL209" s="16">
        <v>2</v>
      </c>
      <c r="AM209" s="18">
        <f t="shared" si="22"/>
        <v>1283</v>
      </c>
    </row>
    <row r="210" spans="7:39" x14ac:dyDescent="0.3">
      <c r="G210" s="15">
        <v>199</v>
      </c>
      <c r="L210" s="14" t="str">
        <f>Parameters1!$L$23</f>
        <v>Mining and quarrying</v>
      </c>
      <c r="M210" s="14" t="s">
        <v>16</v>
      </c>
      <c r="N210" s="17">
        <v>0.67700000000000005</v>
      </c>
      <c r="O210" s="17">
        <v>1.2E-2</v>
      </c>
      <c r="P210" s="17">
        <v>0</v>
      </c>
      <c r="Q210" s="17">
        <v>0.01</v>
      </c>
      <c r="R210" s="17">
        <v>0.20300000000000001</v>
      </c>
      <c r="S210" s="17">
        <v>4.0000000000000001E-3</v>
      </c>
      <c r="T210" s="17">
        <v>0</v>
      </c>
      <c r="U210" s="17">
        <v>1E-3</v>
      </c>
      <c r="V210" s="17">
        <v>8.5999999999999993E-2</v>
      </c>
      <c r="W210" s="17">
        <v>1.0999999999999999E-2</v>
      </c>
      <c r="X210" s="19">
        <f t="shared" si="23"/>
        <v>1.004</v>
      </c>
      <c r="AA210" s="14" t="str">
        <f t="shared" si="21"/>
        <v>Mining and quarrying</v>
      </c>
      <c r="AB210" s="14" t="s">
        <v>16</v>
      </c>
      <c r="AC210" s="17">
        <v>0.57199999999999995</v>
      </c>
      <c r="AD210" s="17">
        <v>2.3E-2</v>
      </c>
      <c r="AE210" s="17">
        <v>3.0000000000000001E-3</v>
      </c>
      <c r="AF210" s="17">
        <v>0</v>
      </c>
      <c r="AG210" s="17">
        <v>0.28999999999999998</v>
      </c>
      <c r="AH210" s="17">
        <v>2.7E-2</v>
      </c>
      <c r="AI210" s="17">
        <v>4.0000000000000001E-3</v>
      </c>
      <c r="AJ210" s="17">
        <v>0</v>
      </c>
      <c r="AK210" s="17">
        <v>7.5999999999999998E-2</v>
      </c>
      <c r="AL210" s="17">
        <v>2E-3</v>
      </c>
      <c r="AM210" s="19">
        <f t="shared" si="22"/>
        <v>0.99699999999999989</v>
      </c>
    </row>
    <row r="211" spans="7:39" x14ac:dyDescent="0.3">
      <c r="G211" s="15">
        <v>200</v>
      </c>
      <c r="L211" s="14" t="str">
        <f>Parameters1!$L$23</f>
        <v>Mining and quarrying</v>
      </c>
      <c r="M211" s="14" t="s">
        <v>17</v>
      </c>
      <c r="N211" s="16">
        <v>241831</v>
      </c>
      <c r="O211" s="16">
        <v>8969</v>
      </c>
      <c r="P211" s="16">
        <v>1417</v>
      </c>
      <c r="Q211" s="16">
        <v>25260</v>
      </c>
      <c r="R211" s="16">
        <v>63112</v>
      </c>
      <c r="S211" s="16">
        <v>2982</v>
      </c>
      <c r="T211" s="16">
        <v>965</v>
      </c>
      <c r="U211" s="16">
        <v>7397</v>
      </c>
      <c r="V211" s="16">
        <v>28034</v>
      </c>
      <c r="W211" s="16">
        <v>1495</v>
      </c>
      <c r="X211" s="18">
        <f>SUM(N211:W211)</f>
        <v>381462</v>
      </c>
      <c r="AA211" s="14" t="str">
        <f t="shared" si="21"/>
        <v>Mining and quarrying</v>
      </c>
      <c r="AB211" s="14" t="s">
        <v>17</v>
      </c>
      <c r="AC211" s="16">
        <v>1862</v>
      </c>
      <c r="AD211" s="16">
        <v>118</v>
      </c>
      <c r="AE211" s="16">
        <v>20</v>
      </c>
      <c r="AF211" s="16">
        <v>310</v>
      </c>
      <c r="AG211" s="16">
        <v>820</v>
      </c>
      <c r="AH211" s="16">
        <v>103</v>
      </c>
      <c r="AI211" s="16">
        <v>24</v>
      </c>
      <c r="AJ211" s="16">
        <v>99</v>
      </c>
      <c r="AK211" s="16">
        <v>246</v>
      </c>
      <c r="AL211" s="16">
        <v>3</v>
      </c>
      <c r="AM211" s="18">
        <f>SUM(AC211:AL211)</f>
        <v>3605</v>
      </c>
    </row>
    <row r="212" spans="7:39" x14ac:dyDescent="0.3">
      <c r="G212" s="15">
        <v>201</v>
      </c>
      <c r="L212" s="14" t="str">
        <f>Parameters1!$L$23</f>
        <v>Mining and quarrying</v>
      </c>
      <c r="M212" s="14" t="s">
        <v>17</v>
      </c>
      <c r="N212" s="17">
        <v>0.63400000000000001</v>
      </c>
      <c r="O212" s="17">
        <v>2.4E-2</v>
      </c>
      <c r="P212" s="17">
        <v>4.0000000000000001E-3</v>
      </c>
      <c r="Q212" s="17">
        <v>6.6000000000000003E-2</v>
      </c>
      <c r="R212" s="17">
        <v>0.16500000000000001</v>
      </c>
      <c r="S212" s="17">
        <v>8.0000000000000002E-3</v>
      </c>
      <c r="T212" s="17">
        <v>3.0000000000000001E-3</v>
      </c>
      <c r="U212" s="17">
        <v>1.9E-2</v>
      </c>
      <c r="V212" s="17">
        <v>7.2999999999999995E-2</v>
      </c>
      <c r="W212" s="17">
        <v>4.0000000000000001E-3</v>
      </c>
      <c r="X212" s="19">
        <f t="shared" ref="X212:X223" si="24">SUM(N212:W212)</f>
        <v>1</v>
      </c>
      <c r="AA212" s="14" t="str">
        <f t="shared" si="21"/>
        <v>Mining and quarrying</v>
      </c>
      <c r="AB212" s="14" t="s">
        <v>17</v>
      </c>
      <c r="AC212" s="17">
        <v>0.51700000000000002</v>
      </c>
      <c r="AD212" s="17">
        <v>3.3000000000000002E-2</v>
      </c>
      <c r="AE212" s="17">
        <v>6.0000000000000001E-3</v>
      </c>
      <c r="AF212" s="17">
        <v>8.5999999999999993E-2</v>
      </c>
      <c r="AG212" s="17">
        <v>0.22700000000000001</v>
      </c>
      <c r="AH212" s="17">
        <v>2.9000000000000001E-2</v>
      </c>
      <c r="AI212" s="17">
        <v>7.0000000000000001E-3</v>
      </c>
      <c r="AJ212" s="17">
        <v>2.7E-2</v>
      </c>
      <c r="AK212" s="17">
        <v>6.8000000000000005E-2</v>
      </c>
      <c r="AL212" s="17">
        <v>1E-3</v>
      </c>
      <c r="AM212" s="19">
        <f t="shared" ref="AM212:AM217" si="25">SUM(AC212:AL212)</f>
        <v>1.0009999999999999</v>
      </c>
    </row>
    <row r="213" spans="7:39" x14ac:dyDescent="0.3">
      <c r="G213" s="15">
        <v>202</v>
      </c>
      <c r="L213" s="14" t="str">
        <f>Parameters1!$L$23</f>
        <v>Mining and quarrying</v>
      </c>
      <c r="M213" s="14" t="s">
        <v>18</v>
      </c>
      <c r="N213" s="16">
        <v>6889</v>
      </c>
      <c r="O213" s="16">
        <v>433</v>
      </c>
      <c r="P213" s="16">
        <v>32</v>
      </c>
      <c r="Q213" s="16">
        <v>352</v>
      </c>
      <c r="R213" s="16">
        <v>7234</v>
      </c>
      <c r="S213" s="16">
        <v>180</v>
      </c>
      <c r="T213" s="16">
        <v>20</v>
      </c>
      <c r="U213" s="16">
        <v>125</v>
      </c>
      <c r="V213" s="16">
        <v>46</v>
      </c>
      <c r="W213" s="16">
        <v>9</v>
      </c>
      <c r="X213" s="18">
        <f t="shared" si="24"/>
        <v>15320</v>
      </c>
      <c r="AA213" s="14" t="str">
        <f t="shared" si="21"/>
        <v>Mining and quarrying</v>
      </c>
      <c r="AB213" s="14" t="s">
        <v>18</v>
      </c>
      <c r="AC213" s="16">
        <v>251</v>
      </c>
      <c r="AD213" s="16">
        <v>17</v>
      </c>
      <c r="AE213" s="16">
        <v>4</v>
      </c>
      <c r="AF213" s="16">
        <v>2</v>
      </c>
      <c r="AG213" s="16">
        <v>296</v>
      </c>
      <c r="AH213" s="16">
        <v>23</v>
      </c>
      <c r="AI213" s="16">
        <v>9</v>
      </c>
      <c r="AJ213" s="16">
        <v>2</v>
      </c>
      <c r="AK213" s="16">
        <v>0</v>
      </c>
      <c r="AL213" s="16">
        <v>0</v>
      </c>
      <c r="AM213" s="18">
        <f t="shared" si="25"/>
        <v>604</v>
      </c>
    </row>
    <row r="214" spans="7:39" x14ac:dyDescent="0.3">
      <c r="G214" s="15">
        <v>203</v>
      </c>
      <c r="L214" s="14" t="str">
        <f>Parameters1!$L$23</f>
        <v>Mining and quarrying</v>
      </c>
      <c r="M214" s="14" t="s">
        <v>18</v>
      </c>
      <c r="N214" s="17">
        <v>0.45</v>
      </c>
      <c r="O214" s="17">
        <v>2.8000000000000001E-2</v>
      </c>
      <c r="P214" s="17">
        <v>2E-3</v>
      </c>
      <c r="Q214" s="17">
        <v>2.3E-2</v>
      </c>
      <c r="R214" s="17">
        <v>0.47199999999999998</v>
      </c>
      <c r="S214" s="17">
        <v>1.2E-2</v>
      </c>
      <c r="T214" s="17">
        <v>1E-3</v>
      </c>
      <c r="U214" s="17">
        <v>8.0000000000000002E-3</v>
      </c>
      <c r="V214" s="17">
        <v>3.0000000000000001E-3</v>
      </c>
      <c r="W214" s="17">
        <v>1E-3</v>
      </c>
      <c r="X214" s="19">
        <f t="shared" si="24"/>
        <v>1</v>
      </c>
      <c r="AA214" s="14" t="str">
        <f t="shared" si="21"/>
        <v>Mining and quarrying</v>
      </c>
      <c r="AB214" s="14" t="s">
        <v>18</v>
      </c>
      <c r="AC214" s="17">
        <v>0.41599999999999998</v>
      </c>
      <c r="AD214" s="17">
        <v>2.8000000000000001E-2</v>
      </c>
      <c r="AE214" s="17">
        <v>7.0000000000000001E-3</v>
      </c>
      <c r="AF214" s="17">
        <v>3.3E-3</v>
      </c>
      <c r="AG214" s="17">
        <v>0.49</v>
      </c>
      <c r="AH214" s="17">
        <v>3.7999999999999999E-2</v>
      </c>
      <c r="AI214" s="17">
        <v>1.4999999999999999E-2</v>
      </c>
      <c r="AJ214" s="17">
        <v>3.0000000000000001E-3</v>
      </c>
      <c r="AK214" s="17">
        <v>0</v>
      </c>
      <c r="AL214" s="17">
        <v>0</v>
      </c>
      <c r="AM214" s="19">
        <f t="shared" si="25"/>
        <v>1.0003</v>
      </c>
    </row>
    <row r="215" spans="7:39" x14ac:dyDescent="0.3">
      <c r="G215" s="15">
        <v>204</v>
      </c>
      <c r="L215" s="14" t="str">
        <f>Parameters1!$L$23</f>
        <v>Mining and quarrying</v>
      </c>
      <c r="M215" s="14" t="s">
        <v>19</v>
      </c>
      <c r="N215" s="16">
        <v>248720</v>
      </c>
      <c r="O215" s="16">
        <v>9402</v>
      </c>
      <c r="P215" s="16">
        <v>1449</v>
      </c>
      <c r="Q215" s="16">
        <v>25612</v>
      </c>
      <c r="R215" s="16">
        <v>70346</v>
      </c>
      <c r="S215" s="16">
        <v>3162</v>
      </c>
      <c r="T215" s="16">
        <v>985</v>
      </c>
      <c r="U215" s="16">
        <v>7522</v>
      </c>
      <c r="V215" s="16">
        <v>28080</v>
      </c>
      <c r="W215" s="16">
        <v>1504</v>
      </c>
      <c r="X215" s="18">
        <f t="shared" si="24"/>
        <v>396782</v>
      </c>
      <c r="AA215" s="14" t="str">
        <f t="shared" si="21"/>
        <v>Mining and quarrying</v>
      </c>
      <c r="AB215" s="14" t="s">
        <v>19</v>
      </c>
      <c r="AC215" s="16">
        <v>2113</v>
      </c>
      <c r="AD215" s="16">
        <v>135</v>
      </c>
      <c r="AE215" s="16">
        <v>24</v>
      </c>
      <c r="AF215" s="16">
        <v>312</v>
      </c>
      <c r="AG215" s="16">
        <v>1116</v>
      </c>
      <c r="AH215" s="16">
        <v>126</v>
      </c>
      <c r="AI215" s="16">
        <v>33</v>
      </c>
      <c r="AJ215" s="16">
        <v>101</v>
      </c>
      <c r="AK215" s="16">
        <v>246</v>
      </c>
      <c r="AL215" s="16">
        <v>3</v>
      </c>
      <c r="AM215" s="18">
        <f t="shared" si="25"/>
        <v>4209</v>
      </c>
    </row>
    <row r="216" spans="7:39" x14ac:dyDescent="0.3">
      <c r="G216" s="15">
        <v>205</v>
      </c>
      <c r="L216" s="14" t="str">
        <f>Parameters1!$L$24</f>
        <v>Professional, scientific and technical activities</v>
      </c>
      <c r="M216" s="14" t="s">
        <v>11</v>
      </c>
      <c r="N216" s="16">
        <v>350</v>
      </c>
      <c r="O216" s="16">
        <v>94</v>
      </c>
      <c r="P216" s="16">
        <v>237</v>
      </c>
      <c r="Q216" s="16">
        <v>1487</v>
      </c>
      <c r="R216" s="16">
        <v>244</v>
      </c>
      <c r="S216" s="16">
        <v>93</v>
      </c>
      <c r="T216" s="16">
        <v>193</v>
      </c>
      <c r="U216" s="16">
        <v>679</v>
      </c>
      <c r="V216" s="16">
        <v>74</v>
      </c>
      <c r="W216" s="16">
        <v>28</v>
      </c>
      <c r="X216" s="18">
        <f t="shared" si="24"/>
        <v>3479</v>
      </c>
      <c r="AA216" s="14" t="str">
        <f t="shared" si="21"/>
        <v>Professional, scientific and technical activities</v>
      </c>
      <c r="AB216" s="14" t="s">
        <v>11</v>
      </c>
      <c r="AC216" s="16">
        <v>4</v>
      </c>
      <c r="AD216" s="16">
        <v>6</v>
      </c>
      <c r="AE216" s="16">
        <v>3</v>
      </c>
      <c r="AF216" s="16">
        <v>19</v>
      </c>
      <c r="AG216" s="16">
        <v>4</v>
      </c>
      <c r="AH216" s="16">
        <v>2</v>
      </c>
      <c r="AI216" s="16">
        <v>5</v>
      </c>
      <c r="AJ216" s="16">
        <v>8</v>
      </c>
      <c r="AK216" s="16">
        <v>0</v>
      </c>
      <c r="AL216" s="16">
        <v>0</v>
      </c>
      <c r="AM216" s="18">
        <f t="shared" si="25"/>
        <v>51</v>
      </c>
    </row>
    <row r="217" spans="7:39" x14ac:dyDescent="0.3">
      <c r="G217" s="15">
        <v>206</v>
      </c>
      <c r="L217" s="14" t="str">
        <f>Parameters1!$L$24</f>
        <v>Professional, scientific and technical activities</v>
      </c>
      <c r="M217" s="14" t="s">
        <v>11</v>
      </c>
      <c r="N217" s="17">
        <v>0.10100000000000001</v>
      </c>
      <c r="O217" s="17">
        <v>2.7E-2</v>
      </c>
      <c r="P217" s="17">
        <v>6.8000000000000005E-2</v>
      </c>
      <c r="Q217" s="17">
        <v>0.43</v>
      </c>
      <c r="R217" s="17">
        <v>7.0000000000000007E-2</v>
      </c>
      <c r="S217" s="17">
        <v>2.7E-2</v>
      </c>
      <c r="T217" s="17">
        <v>5.5E-2</v>
      </c>
      <c r="U217" s="17">
        <v>0.19500000000000001</v>
      </c>
      <c r="V217" s="17">
        <v>2.1000000000000001E-2</v>
      </c>
      <c r="W217" s="17">
        <v>8.0000000000000002E-3</v>
      </c>
      <c r="X217" s="19">
        <f t="shared" si="24"/>
        <v>1.002</v>
      </c>
      <c r="AA217" s="14" t="str">
        <f t="shared" si="21"/>
        <v>Professional, scientific and technical activities</v>
      </c>
      <c r="AB217" s="14" t="s">
        <v>11</v>
      </c>
      <c r="AC217" s="17">
        <v>7.8E-2</v>
      </c>
      <c r="AD217" s="17">
        <v>0.11799999999999999</v>
      </c>
      <c r="AE217" s="17">
        <v>5.8999999999999997E-2</v>
      </c>
      <c r="AF217" s="17">
        <v>0.37</v>
      </c>
      <c r="AG217" s="17">
        <v>7.8E-2</v>
      </c>
      <c r="AH217" s="17">
        <v>3.9E-2</v>
      </c>
      <c r="AI217" s="17">
        <v>9.8000000000000004E-2</v>
      </c>
      <c r="AJ217" s="17">
        <v>0.157</v>
      </c>
      <c r="AK217" s="17">
        <v>0</v>
      </c>
      <c r="AL217" s="17">
        <v>0</v>
      </c>
      <c r="AM217" s="19">
        <f t="shared" si="25"/>
        <v>0.997</v>
      </c>
    </row>
    <row r="218" spans="7:39" x14ac:dyDescent="0.3">
      <c r="G218" s="15">
        <v>207</v>
      </c>
      <c r="L218" s="14" t="str">
        <f>Parameters1!$L$24</f>
        <v>Professional, scientific and technical activities</v>
      </c>
      <c r="M218" s="14" t="s">
        <v>12</v>
      </c>
      <c r="N218" s="16">
        <v>850</v>
      </c>
      <c r="O218" s="16">
        <v>253</v>
      </c>
      <c r="P218" s="16">
        <v>482</v>
      </c>
      <c r="Q218" s="16">
        <v>1939</v>
      </c>
      <c r="R218" s="16">
        <v>737</v>
      </c>
      <c r="S218" s="16">
        <v>254</v>
      </c>
      <c r="T218" s="16">
        <v>436</v>
      </c>
      <c r="U218" s="16">
        <v>1723</v>
      </c>
      <c r="V218" s="16">
        <v>188</v>
      </c>
      <c r="W218" s="16">
        <v>89</v>
      </c>
      <c r="X218" s="18">
        <f t="shared" si="24"/>
        <v>6951</v>
      </c>
      <c r="AA218" s="14" t="str">
        <f t="shared" si="21"/>
        <v>Professional, scientific and technical activities</v>
      </c>
      <c r="AB218" s="14" t="s">
        <v>12</v>
      </c>
      <c r="AC218" s="16">
        <v>10</v>
      </c>
      <c r="AD218" s="16">
        <v>8</v>
      </c>
      <c r="AE218" s="16">
        <v>5</v>
      </c>
      <c r="AF218" s="16">
        <v>16</v>
      </c>
      <c r="AG218" s="16">
        <v>8</v>
      </c>
      <c r="AH218" s="16">
        <v>3</v>
      </c>
      <c r="AI218" s="16">
        <v>6</v>
      </c>
      <c r="AJ218" s="16">
        <v>11</v>
      </c>
      <c r="AK218" s="16">
        <v>1</v>
      </c>
      <c r="AL218" s="16">
        <v>0</v>
      </c>
      <c r="AM218" s="18">
        <f>SUM(AC218:AL218)</f>
        <v>68</v>
      </c>
    </row>
    <row r="219" spans="7:39" x14ac:dyDescent="0.3">
      <c r="G219" s="15">
        <v>208</v>
      </c>
      <c r="L219" s="14" t="str">
        <f>Parameters1!$L$24</f>
        <v>Professional, scientific and technical activities</v>
      </c>
      <c r="M219" s="14" t="s">
        <v>12</v>
      </c>
      <c r="N219" s="17">
        <v>0.122</v>
      </c>
      <c r="O219" s="17">
        <v>3.5999999999999997E-2</v>
      </c>
      <c r="P219" s="17">
        <v>6.9000000000000006E-2</v>
      </c>
      <c r="Q219" s="17">
        <v>0.28000000000000003</v>
      </c>
      <c r="R219" s="17">
        <v>0.106</v>
      </c>
      <c r="S219" s="17">
        <v>3.6999999999999998E-2</v>
      </c>
      <c r="T219" s="17">
        <v>6.3E-2</v>
      </c>
      <c r="U219" s="52">
        <v>0.248</v>
      </c>
      <c r="V219" s="17">
        <v>2.7E-2</v>
      </c>
      <c r="W219" s="17">
        <v>1.2999999999999999E-2</v>
      </c>
      <c r="X219" s="19">
        <f t="shared" si="24"/>
        <v>1.0010000000000001</v>
      </c>
      <c r="AA219" s="14" t="str">
        <f t="shared" si="21"/>
        <v>Professional, scientific and technical activities</v>
      </c>
      <c r="AB219" s="14" t="s">
        <v>12</v>
      </c>
      <c r="AC219" s="63">
        <v>0.14699999999999999</v>
      </c>
      <c r="AD219" s="63">
        <v>0.11799999999999999</v>
      </c>
      <c r="AE219" s="63">
        <v>7.3999999999999996E-2</v>
      </c>
      <c r="AF219" s="63">
        <v>0.24</v>
      </c>
      <c r="AG219" s="63">
        <v>0.11799999999999999</v>
      </c>
      <c r="AH219" s="63">
        <v>4.3999999999999997E-2</v>
      </c>
      <c r="AI219" s="63">
        <v>8.7999999999999995E-2</v>
      </c>
      <c r="AJ219" s="63">
        <v>0.16200000000000001</v>
      </c>
      <c r="AK219" s="63">
        <v>1.4999999999999999E-2</v>
      </c>
      <c r="AL219" s="63">
        <v>0</v>
      </c>
      <c r="AM219" s="64">
        <v>1</v>
      </c>
    </row>
    <row r="220" spans="7:39" x14ac:dyDescent="0.3">
      <c r="G220" s="15">
        <v>209</v>
      </c>
      <c r="L220" s="14" t="str">
        <f>Parameters1!$L$24</f>
        <v>Professional, scientific and technical activities</v>
      </c>
      <c r="M220" s="14" t="s">
        <v>13</v>
      </c>
      <c r="N220" s="16">
        <v>3836</v>
      </c>
      <c r="O220" s="16">
        <v>860</v>
      </c>
      <c r="P220" s="16">
        <v>1104</v>
      </c>
      <c r="Q220" s="16">
        <v>4596</v>
      </c>
      <c r="R220" s="16">
        <v>3786</v>
      </c>
      <c r="S220" s="16">
        <v>1063</v>
      </c>
      <c r="T220" s="16">
        <v>1252</v>
      </c>
      <c r="U220" s="53">
        <v>4185</v>
      </c>
      <c r="V220" s="16">
        <v>512</v>
      </c>
      <c r="W220" s="16">
        <v>278</v>
      </c>
      <c r="X220" s="18">
        <f t="shared" si="24"/>
        <v>21472</v>
      </c>
      <c r="AA220" s="14" t="str">
        <f t="shared" si="21"/>
        <v>Professional, scientific and technical activities</v>
      </c>
      <c r="AB220" s="14" t="s">
        <v>13</v>
      </c>
      <c r="AC220" s="16">
        <v>35</v>
      </c>
      <c r="AD220" s="16">
        <v>5</v>
      </c>
      <c r="AE220" s="16">
        <v>22</v>
      </c>
      <c r="AF220" s="16">
        <v>42</v>
      </c>
      <c r="AG220" s="16">
        <v>26</v>
      </c>
      <c r="AH220" s="16">
        <v>7</v>
      </c>
      <c r="AI220" s="16">
        <v>14</v>
      </c>
      <c r="AJ220" s="16">
        <v>37</v>
      </c>
      <c r="AK220" s="16">
        <v>4</v>
      </c>
      <c r="AL220" s="16">
        <v>0</v>
      </c>
      <c r="AM220" s="18">
        <f>SUM(AC220:AL220)</f>
        <v>192</v>
      </c>
    </row>
    <row r="221" spans="7:39" x14ac:dyDescent="0.3">
      <c r="G221" s="15">
        <v>210</v>
      </c>
      <c r="L221" s="14" t="str">
        <f>Parameters1!$L$24</f>
        <v>Professional, scientific and technical activities</v>
      </c>
      <c r="M221" s="14" t="s">
        <v>13</v>
      </c>
      <c r="N221" s="17">
        <v>0.17899999999999999</v>
      </c>
      <c r="O221" s="17">
        <v>0.04</v>
      </c>
      <c r="P221" s="17">
        <v>5.0999999999999997E-2</v>
      </c>
      <c r="Q221" s="17">
        <v>0.21</v>
      </c>
      <c r="R221" s="17">
        <v>0.17599999999999999</v>
      </c>
      <c r="S221" s="17">
        <v>0.05</v>
      </c>
      <c r="T221" s="17">
        <v>5.8000000000000003E-2</v>
      </c>
      <c r="U221" s="17">
        <v>0.19500000000000001</v>
      </c>
      <c r="V221" s="17">
        <v>2.4E-2</v>
      </c>
      <c r="W221" s="17">
        <v>1.2999999999999999E-2</v>
      </c>
      <c r="X221" s="19">
        <f t="shared" si="24"/>
        <v>0.99600000000000011</v>
      </c>
      <c r="AA221" s="14" t="str">
        <f t="shared" si="21"/>
        <v>Professional, scientific and technical activities</v>
      </c>
      <c r="AB221" s="14" t="s">
        <v>13</v>
      </c>
      <c r="AC221" s="17">
        <v>0.182</v>
      </c>
      <c r="AD221" s="17">
        <v>2.5999999999999999E-2</v>
      </c>
      <c r="AE221" s="17">
        <v>0.115</v>
      </c>
      <c r="AF221" s="17">
        <v>0.22</v>
      </c>
      <c r="AG221" s="17">
        <v>0.13500000000000001</v>
      </c>
      <c r="AH221" s="17">
        <v>3.5999999999999997E-2</v>
      </c>
      <c r="AI221" s="17">
        <v>7.2999999999999995E-2</v>
      </c>
      <c r="AJ221" s="17">
        <v>0.193</v>
      </c>
      <c r="AK221" s="17">
        <v>2.1000000000000001E-2</v>
      </c>
      <c r="AL221" s="17">
        <v>0</v>
      </c>
      <c r="AM221" s="19">
        <f t="shared" ref="AM221:AM227" si="26">SUM(AC221:AL221)</f>
        <v>1.0009999999999999</v>
      </c>
    </row>
    <row r="222" spans="7:39" x14ac:dyDescent="0.3">
      <c r="G222" s="15">
        <v>211</v>
      </c>
      <c r="L222" s="14" t="str">
        <f>Parameters1!$L$24</f>
        <v>Professional, scientific and technical activities</v>
      </c>
      <c r="M222" s="14" t="s">
        <v>14</v>
      </c>
      <c r="N222" s="16">
        <v>9144</v>
      </c>
      <c r="O222" s="16">
        <v>1718</v>
      </c>
      <c r="P222" s="16">
        <v>1150</v>
      </c>
      <c r="Q222" s="16">
        <v>3425</v>
      </c>
      <c r="R222" s="16">
        <v>10849</v>
      </c>
      <c r="S222" s="16">
        <v>2507</v>
      </c>
      <c r="T222" s="16">
        <v>1887</v>
      </c>
      <c r="U222" s="16">
        <v>5413</v>
      </c>
      <c r="V222" s="16">
        <v>294</v>
      </c>
      <c r="W222" s="16">
        <v>227</v>
      </c>
      <c r="X222" s="18">
        <f t="shared" si="24"/>
        <v>36614</v>
      </c>
      <c r="AA222" s="14" t="str">
        <f t="shared" si="21"/>
        <v>Professional, scientific and technical activities</v>
      </c>
      <c r="AB222" s="14" t="s">
        <v>14</v>
      </c>
      <c r="AC222" s="16">
        <v>123</v>
      </c>
      <c r="AD222" s="16">
        <v>17</v>
      </c>
      <c r="AE222" s="16">
        <v>12</v>
      </c>
      <c r="AF222" s="16">
        <v>54</v>
      </c>
      <c r="AG222" s="16">
        <v>145</v>
      </c>
      <c r="AH222" s="16">
        <v>28</v>
      </c>
      <c r="AI222" s="16">
        <v>19</v>
      </c>
      <c r="AJ222" s="16">
        <v>58</v>
      </c>
      <c r="AK222" s="16">
        <v>1</v>
      </c>
      <c r="AL222" s="16">
        <v>0</v>
      </c>
      <c r="AM222" s="18">
        <f t="shared" si="26"/>
        <v>457</v>
      </c>
    </row>
    <row r="223" spans="7:39" x14ac:dyDescent="0.3">
      <c r="G223" s="15">
        <v>212</v>
      </c>
      <c r="L223" s="14" t="str">
        <f>Parameters1!$L$24</f>
        <v>Professional, scientific and technical activities</v>
      </c>
      <c r="M223" s="14" t="s">
        <v>14</v>
      </c>
      <c r="N223" s="17">
        <v>0.25</v>
      </c>
      <c r="O223" s="17">
        <v>4.7E-2</v>
      </c>
      <c r="P223" s="17">
        <v>3.1E-2</v>
      </c>
      <c r="Q223" s="17">
        <v>0.09</v>
      </c>
      <c r="R223" s="17">
        <v>0.29599999999999999</v>
      </c>
      <c r="S223" s="17">
        <v>6.8000000000000005E-2</v>
      </c>
      <c r="T223" s="17">
        <v>5.1999999999999998E-2</v>
      </c>
      <c r="U223" s="17">
        <v>0.14799999999999999</v>
      </c>
      <c r="V223" s="17">
        <v>8.0000000000000002E-3</v>
      </c>
      <c r="W223" s="17">
        <v>6.0000000000000001E-3</v>
      </c>
      <c r="X223" s="19">
        <f t="shared" si="24"/>
        <v>0.99600000000000011</v>
      </c>
      <c r="AA223" s="14" t="str">
        <f t="shared" si="21"/>
        <v>Professional, scientific and technical activities</v>
      </c>
      <c r="AB223" s="14" t="s">
        <v>14</v>
      </c>
      <c r="AC223" s="17">
        <v>0.26900000000000002</v>
      </c>
      <c r="AD223" s="17">
        <v>3.6999999999999998E-2</v>
      </c>
      <c r="AE223" s="17">
        <v>2.5999999999999999E-2</v>
      </c>
      <c r="AF223" s="17">
        <v>0.12</v>
      </c>
      <c r="AG223" s="17">
        <v>0.317</v>
      </c>
      <c r="AH223" s="17">
        <v>6.0999999999999999E-2</v>
      </c>
      <c r="AI223" s="17">
        <v>4.2000000000000003E-2</v>
      </c>
      <c r="AJ223" s="17">
        <v>0.127</v>
      </c>
      <c r="AK223" s="17">
        <v>2E-3</v>
      </c>
      <c r="AL223" s="17">
        <v>0</v>
      </c>
      <c r="AM223" s="19">
        <f t="shared" si="26"/>
        <v>1.0010000000000001</v>
      </c>
    </row>
    <row r="224" spans="7:39" x14ac:dyDescent="0.3">
      <c r="G224" s="15">
        <v>213</v>
      </c>
      <c r="L224" s="14" t="str">
        <f>Parameters1!$L$24</f>
        <v>Professional, scientific and technical activities</v>
      </c>
      <c r="M224" s="14" t="s">
        <v>15</v>
      </c>
      <c r="N224" s="16">
        <v>11557</v>
      </c>
      <c r="O224" s="16">
        <v>1846</v>
      </c>
      <c r="P224" s="16">
        <v>492</v>
      </c>
      <c r="Q224" s="16">
        <v>866</v>
      </c>
      <c r="R224" s="16">
        <v>12449</v>
      </c>
      <c r="S224" s="16">
        <v>3128</v>
      </c>
      <c r="T224" s="16">
        <v>883</v>
      </c>
      <c r="U224" s="16">
        <v>2621</v>
      </c>
      <c r="V224" s="16">
        <v>180</v>
      </c>
      <c r="W224" s="16">
        <v>139</v>
      </c>
      <c r="X224" s="18">
        <f>SUM(N224:W224)</f>
        <v>34161</v>
      </c>
      <c r="AA224" s="14" t="str">
        <f t="shared" si="21"/>
        <v>Professional, scientific and technical activities</v>
      </c>
      <c r="AB224" s="14" t="s">
        <v>15</v>
      </c>
      <c r="AC224" s="16">
        <v>204</v>
      </c>
      <c r="AD224" s="16">
        <v>23</v>
      </c>
      <c r="AE224" s="16">
        <v>11</v>
      </c>
      <c r="AF224" s="16">
        <v>14</v>
      </c>
      <c r="AG224" s="16">
        <v>271</v>
      </c>
      <c r="AH224" s="16">
        <v>29</v>
      </c>
      <c r="AI224" s="16">
        <v>15</v>
      </c>
      <c r="AJ224" s="16">
        <v>40</v>
      </c>
      <c r="AK224" s="16">
        <v>1</v>
      </c>
      <c r="AL224" s="16">
        <v>1</v>
      </c>
      <c r="AM224" s="18">
        <f t="shared" si="26"/>
        <v>609</v>
      </c>
    </row>
    <row r="225" spans="7:39" x14ac:dyDescent="0.3">
      <c r="G225" s="15">
        <v>214</v>
      </c>
      <c r="L225" s="14" t="str">
        <f>Parameters1!$L$24</f>
        <v>Professional, scientific and technical activities</v>
      </c>
      <c r="M225" s="14" t="s">
        <v>15</v>
      </c>
      <c r="N225" s="17">
        <v>0.33800000000000002</v>
      </c>
      <c r="O225" s="17">
        <v>5.3999999999999999E-2</v>
      </c>
      <c r="P225" s="17">
        <v>1.4E-2</v>
      </c>
      <c r="Q225" s="17">
        <v>0.03</v>
      </c>
      <c r="R225" s="17">
        <v>0.36399999999999999</v>
      </c>
      <c r="S225" s="17">
        <v>9.1999999999999998E-2</v>
      </c>
      <c r="T225" s="17">
        <v>2.5999999999999999E-2</v>
      </c>
      <c r="U225" s="17">
        <v>7.6999999999999999E-2</v>
      </c>
      <c r="V225" s="17">
        <v>5.0000000000000001E-3</v>
      </c>
      <c r="W225" s="17">
        <v>4.0000000000000001E-3</v>
      </c>
      <c r="X225" s="19">
        <f t="shared" ref="X225:X227" si="27">SUM(N225:W225)</f>
        <v>1.004</v>
      </c>
      <c r="AA225" s="14" t="str">
        <f t="shared" si="21"/>
        <v>Professional, scientific and technical activities</v>
      </c>
      <c r="AB225" s="14" t="s">
        <v>15</v>
      </c>
      <c r="AC225" s="17">
        <v>0.33500000000000002</v>
      </c>
      <c r="AD225" s="17">
        <v>3.7999999999999999E-2</v>
      </c>
      <c r="AE225" s="17">
        <v>1.7999999999999999E-2</v>
      </c>
      <c r="AF225" s="17">
        <v>0.02</v>
      </c>
      <c r="AG225" s="17">
        <v>0.44500000000000001</v>
      </c>
      <c r="AH225" s="17">
        <v>4.8000000000000001E-2</v>
      </c>
      <c r="AI225" s="17">
        <v>2.5000000000000001E-2</v>
      </c>
      <c r="AJ225" s="17">
        <v>6.6000000000000003E-2</v>
      </c>
      <c r="AK225" s="17">
        <v>2E-3</v>
      </c>
      <c r="AL225" s="17">
        <v>2E-3</v>
      </c>
      <c r="AM225" s="19">
        <f t="shared" si="26"/>
        <v>0.99900000000000011</v>
      </c>
    </row>
    <row r="226" spans="7:39" x14ac:dyDescent="0.3">
      <c r="G226" s="15">
        <v>215</v>
      </c>
      <c r="L226" s="14" t="str">
        <f>Parameters1!$L$24</f>
        <v>Professional, scientific and technical activities</v>
      </c>
      <c r="M226" s="14" t="s">
        <v>16</v>
      </c>
      <c r="N226" s="16">
        <v>7468</v>
      </c>
      <c r="O226" s="16">
        <v>839</v>
      </c>
      <c r="P226" s="16">
        <v>66</v>
      </c>
      <c r="Q226" s="16">
        <v>128</v>
      </c>
      <c r="R226" s="16">
        <v>4618</v>
      </c>
      <c r="S226" s="16">
        <v>437</v>
      </c>
      <c r="T226" s="16">
        <v>71</v>
      </c>
      <c r="U226" s="16">
        <v>182</v>
      </c>
      <c r="V226" s="16">
        <v>92</v>
      </c>
      <c r="W226" s="16">
        <v>57</v>
      </c>
      <c r="X226" s="18">
        <f t="shared" si="27"/>
        <v>13958</v>
      </c>
      <c r="AA226" s="14" t="str">
        <f t="shared" si="21"/>
        <v>Professional, scientific and technical activities</v>
      </c>
      <c r="AB226" s="14" t="s">
        <v>16</v>
      </c>
      <c r="AC226" s="16">
        <v>196</v>
      </c>
      <c r="AD226" s="16">
        <v>19</v>
      </c>
      <c r="AE226" s="16">
        <v>9</v>
      </c>
      <c r="AF226" s="16">
        <v>5</v>
      </c>
      <c r="AG226" s="16">
        <v>176</v>
      </c>
      <c r="AH226" s="16">
        <v>22</v>
      </c>
      <c r="AI226" s="16">
        <v>10</v>
      </c>
      <c r="AJ226" s="16">
        <v>4</v>
      </c>
      <c r="AK226" s="16">
        <v>0</v>
      </c>
      <c r="AL226" s="16">
        <v>0</v>
      </c>
      <c r="AM226" s="18">
        <f t="shared" si="26"/>
        <v>441</v>
      </c>
    </row>
    <row r="227" spans="7:39" x14ac:dyDescent="0.3">
      <c r="G227" s="15">
        <v>216</v>
      </c>
      <c r="L227" s="14" t="str">
        <f>Parameters1!$L$24</f>
        <v>Professional, scientific and technical activities</v>
      </c>
      <c r="M227" s="14" t="s">
        <v>16</v>
      </c>
      <c r="N227" s="17">
        <v>0.53500000000000003</v>
      </c>
      <c r="O227" s="17">
        <v>0.06</v>
      </c>
      <c r="P227" s="17">
        <v>5.0000000000000001E-3</v>
      </c>
      <c r="Q227" s="17">
        <v>0.01</v>
      </c>
      <c r="R227" s="17">
        <v>0.33100000000000002</v>
      </c>
      <c r="S227" s="17">
        <v>3.1E-2</v>
      </c>
      <c r="T227" s="17">
        <v>5.0000000000000001E-3</v>
      </c>
      <c r="U227" s="17">
        <v>1.2999999999999999E-2</v>
      </c>
      <c r="V227" s="17">
        <v>7.0000000000000001E-3</v>
      </c>
      <c r="W227" s="17">
        <v>4.0000000000000001E-3</v>
      </c>
      <c r="X227" s="19">
        <f t="shared" si="27"/>
        <v>1.0010000000000001</v>
      </c>
      <c r="AA227" s="14" t="str">
        <f t="shared" si="21"/>
        <v>Professional, scientific and technical activities</v>
      </c>
      <c r="AB227" s="14" t="s">
        <v>16</v>
      </c>
      <c r="AC227" s="17">
        <v>0.44400000000000001</v>
      </c>
      <c r="AD227" s="17">
        <v>4.2999999999999997E-2</v>
      </c>
      <c r="AE227" s="17">
        <v>0.02</v>
      </c>
      <c r="AF227" s="17">
        <v>0.01</v>
      </c>
      <c r="AG227" s="17">
        <v>0.39900000000000002</v>
      </c>
      <c r="AH227" s="17">
        <v>0.05</v>
      </c>
      <c r="AI227" s="17">
        <v>2.3E-2</v>
      </c>
      <c r="AJ227" s="17">
        <v>8.9999999999999993E-3</v>
      </c>
      <c r="AK227" s="17">
        <v>0</v>
      </c>
      <c r="AL227" s="17">
        <v>0</v>
      </c>
      <c r="AM227" s="19">
        <f t="shared" si="26"/>
        <v>0.99800000000000011</v>
      </c>
    </row>
    <row r="228" spans="7:39" x14ac:dyDescent="0.3">
      <c r="G228" s="15">
        <v>217</v>
      </c>
      <c r="L228" s="14" t="str">
        <f>Parameters1!$L$24</f>
        <v>Professional, scientific and technical activities</v>
      </c>
      <c r="M228" s="14" t="s">
        <v>17</v>
      </c>
      <c r="N228" s="16">
        <v>33205</v>
      </c>
      <c r="O228" s="16">
        <v>5610</v>
      </c>
      <c r="P228" s="16">
        <v>3531</v>
      </c>
      <c r="Q228" s="16">
        <v>12441</v>
      </c>
      <c r="R228" s="16">
        <v>32683</v>
      </c>
      <c r="S228" s="16">
        <v>7482</v>
      </c>
      <c r="T228" s="16">
        <v>4722</v>
      </c>
      <c r="U228" s="16">
        <v>14803</v>
      </c>
      <c r="V228" s="16">
        <v>1340</v>
      </c>
      <c r="W228" s="16">
        <v>818</v>
      </c>
      <c r="X228" s="18">
        <f>SUM(N228:W228)</f>
        <v>116635</v>
      </c>
      <c r="AA228" s="14" t="str">
        <f t="shared" si="21"/>
        <v>Professional, scientific and technical activities</v>
      </c>
      <c r="AB228" s="14" t="s">
        <v>17</v>
      </c>
      <c r="AC228" s="16">
        <v>572</v>
      </c>
      <c r="AD228" s="16">
        <v>78</v>
      </c>
      <c r="AE228" s="16">
        <v>62</v>
      </c>
      <c r="AF228" s="16">
        <v>150</v>
      </c>
      <c r="AG228" s="16">
        <v>630</v>
      </c>
      <c r="AH228" s="16">
        <v>91</v>
      </c>
      <c r="AI228" s="16">
        <v>69</v>
      </c>
      <c r="AJ228" s="16">
        <v>158</v>
      </c>
      <c r="AK228" s="16">
        <v>7</v>
      </c>
      <c r="AL228" s="16">
        <v>1</v>
      </c>
      <c r="AM228" s="18">
        <f>SUM(AC228:AL228)</f>
        <v>1818</v>
      </c>
    </row>
    <row r="229" spans="7:39" x14ac:dyDescent="0.3">
      <c r="G229" s="15">
        <v>218</v>
      </c>
      <c r="L229" s="14" t="str">
        <f>Parameters1!$L$24</f>
        <v>Professional, scientific and technical activities</v>
      </c>
      <c r="M229" s="14" t="s">
        <v>17</v>
      </c>
      <c r="N229" s="17">
        <v>0.28499999999999998</v>
      </c>
      <c r="O229" s="17">
        <v>4.8000000000000001E-2</v>
      </c>
      <c r="P229" s="17">
        <v>0.03</v>
      </c>
      <c r="Q229" s="17">
        <v>0.107</v>
      </c>
      <c r="R229" s="17">
        <v>0.28000000000000003</v>
      </c>
      <c r="S229" s="17">
        <v>6.4000000000000001E-2</v>
      </c>
      <c r="T229" s="17">
        <v>0.04</v>
      </c>
      <c r="U229" s="17">
        <v>0.127</v>
      </c>
      <c r="V229" s="17">
        <v>1.0999999999999999E-2</v>
      </c>
      <c r="W229" s="17">
        <v>7.0000000000000001E-3</v>
      </c>
      <c r="X229" s="19">
        <f t="shared" ref="X229:X240" si="28">SUM(N229:W229)</f>
        <v>0.99900000000000011</v>
      </c>
      <c r="AA229" s="14" t="str">
        <f t="shared" si="21"/>
        <v>Professional, scientific and technical activities</v>
      </c>
      <c r="AB229" s="14" t="s">
        <v>17</v>
      </c>
      <c r="AC229" s="17">
        <v>0.315</v>
      </c>
      <c r="AD229" s="17">
        <v>4.2999999999999997E-2</v>
      </c>
      <c r="AE229" s="17">
        <v>3.4000000000000002E-2</v>
      </c>
      <c r="AF229" s="17">
        <v>8.3000000000000004E-2</v>
      </c>
      <c r="AG229" s="17">
        <v>0.34699999999999998</v>
      </c>
      <c r="AH229" s="17">
        <v>0.05</v>
      </c>
      <c r="AI229" s="17">
        <v>3.7999999999999999E-2</v>
      </c>
      <c r="AJ229" s="17">
        <v>8.6999999999999994E-2</v>
      </c>
      <c r="AK229" s="17">
        <v>4.0000000000000001E-3</v>
      </c>
      <c r="AL229" s="17">
        <v>1E-3</v>
      </c>
      <c r="AM229" s="19">
        <f t="shared" ref="AM229:AM234" si="29">SUM(AC229:AL229)</f>
        <v>1.002</v>
      </c>
    </row>
    <row r="230" spans="7:39" x14ac:dyDescent="0.3">
      <c r="G230" s="15">
        <v>219</v>
      </c>
      <c r="L230" s="14" t="str">
        <f>Parameters1!$L$24</f>
        <v>Professional, scientific and technical activities</v>
      </c>
      <c r="M230" s="14" t="s">
        <v>18</v>
      </c>
      <c r="N230" s="16">
        <v>2497</v>
      </c>
      <c r="O230" s="16">
        <v>459</v>
      </c>
      <c r="P230" s="16">
        <v>71</v>
      </c>
      <c r="Q230" s="16">
        <v>214</v>
      </c>
      <c r="R230" s="16">
        <v>2327</v>
      </c>
      <c r="S230" s="16">
        <v>298</v>
      </c>
      <c r="T230" s="16">
        <v>79</v>
      </c>
      <c r="U230" s="16">
        <v>160</v>
      </c>
      <c r="V230" s="16">
        <v>28</v>
      </c>
      <c r="W230" s="16">
        <v>23</v>
      </c>
      <c r="X230" s="18">
        <f t="shared" si="28"/>
        <v>6156</v>
      </c>
      <c r="AA230" s="14" t="str">
        <f t="shared" si="21"/>
        <v>Professional, scientific and technical activities</v>
      </c>
      <c r="AB230" s="14" t="s">
        <v>18</v>
      </c>
      <c r="AC230" s="16">
        <v>95</v>
      </c>
      <c r="AD230" s="16">
        <v>6</v>
      </c>
      <c r="AE230" s="16">
        <v>0</v>
      </c>
      <c r="AF230" s="16">
        <v>2</v>
      </c>
      <c r="AG230" s="16">
        <v>143</v>
      </c>
      <c r="AH230" s="16">
        <v>8</v>
      </c>
      <c r="AI230" s="16">
        <v>0</v>
      </c>
      <c r="AJ230" s="16">
        <v>3</v>
      </c>
      <c r="AK230" s="16">
        <v>0</v>
      </c>
      <c r="AL230" s="16">
        <v>0</v>
      </c>
      <c r="AM230" s="18">
        <f t="shared" si="29"/>
        <v>257</v>
      </c>
    </row>
    <row r="231" spans="7:39" x14ac:dyDescent="0.3">
      <c r="G231" s="15">
        <v>220</v>
      </c>
      <c r="L231" s="14" t="str">
        <f>Parameters1!$L$24</f>
        <v>Professional, scientific and technical activities</v>
      </c>
      <c r="M231" s="14" t="s">
        <v>18</v>
      </c>
      <c r="N231" s="17">
        <v>0.40600000000000003</v>
      </c>
      <c r="O231" s="17">
        <v>7.4999999999999997E-2</v>
      </c>
      <c r="P231" s="17">
        <v>1.2E-2</v>
      </c>
      <c r="Q231" s="17">
        <v>3.5000000000000003E-2</v>
      </c>
      <c r="R231" s="17">
        <v>0.378</v>
      </c>
      <c r="S231" s="17">
        <v>4.8000000000000001E-2</v>
      </c>
      <c r="T231" s="17">
        <v>1.2999999999999999E-2</v>
      </c>
      <c r="U231" s="17">
        <v>2.5999999999999999E-2</v>
      </c>
      <c r="V231" s="17">
        <v>5.0000000000000001E-3</v>
      </c>
      <c r="W231" s="17">
        <v>4.0000000000000001E-3</v>
      </c>
      <c r="X231" s="19">
        <f t="shared" si="28"/>
        <v>1.002</v>
      </c>
      <c r="AA231" s="14" t="str">
        <f t="shared" si="21"/>
        <v>Professional, scientific and technical activities</v>
      </c>
      <c r="AB231" s="14" t="s">
        <v>18</v>
      </c>
      <c r="AC231" s="17">
        <v>0.37</v>
      </c>
      <c r="AD231" s="17">
        <v>2.3E-2</v>
      </c>
      <c r="AE231" s="17">
        <v>0</v>
      </c>
      <c r="AF231" s="17">
        <v>8.0000000000000002E-3</v>
      </c>
      <c r="AG231" s="17">
        <v>0.55600000000000005</v>
      </c>
      <c r="AH231" s="17">
        <v>3.1E-2</v>
      </c>
      <c r="AI231" s="17">
        <v>0</v>
      </c>
      <c r="AJ231" s="17">
        <v>1.2E-2</v>
      </c>
      <c r="AK231" s="17">
        <v>0</v>
      </c>
      <c r="AL231" s="17">
        <v>0</v>
      </c>
      <c r="AM231" s="19">
        <f t="shared" si="29"/>
        <v>1</v>
      </c>
    </row>
    <row r="232" spans="7:39" x14ac:dyDescent="0.3">
      <c r="G232" s="15">
        <v>221</v>
      </c>
      <c r="L232" s="14" t="str">
        <f>Parameters1!$L$24</f>
        <v>Professional, scientific and technical activities</v>
      </c>
      <c r="M232" s="14" t="s">
        <v>19</v>
      </c>
      <c r="N232" s="16">
        <v>35702</v>
      </c>
      <c r="O232" s="16">
        <v>6069</v>
      </c>
      <c r="P232" s="16">
        <v>3602</v>
      </c>
      <c r="Q232" s="16">
        <v>12655</v>
      </c>
      <c r="R232" s="16">
        <v>35010</v>
      </c>
      <c r="S232" s="16">
        <v>7780</v>
      </c>
      <c r="T232" s="16">
        <v>4801</v>
      </c>
      <c r="U232" s="16">
        <v>14963</v>
      </c>
      <c r="V232" s="16">
        <v>1368</v>
      </c>
      <c r="W232" s="16">
        <v>841</v>
      </c>
      <c r="X232" s="18">
        <f t="shared" si="28"/>
        <v>122791</v>
      </c>
      <c r="AA232" s="14" t="str">
        <f t="shared" si="21"/>
        <v>Professional, scientific and technical activities</v>
      </c>
      <c r="AB232" s="14" t="s">
        <v>19</v>
      </c>
      <c r="AC232" s="16">
        <v>667</v>
      </c>
      <c r="AD232" s="16">
        <v>84</v>
      </c>
      <c r="AE232" s="16">
        <v>62</v>
      </c>
      <c r="AF232" s="16">
        <v>152</v>
      </c>
      <c r="AG232" s="16">
        <v>773</v>
      </c>
      <c r="AH232" s="16">
        <v>99</v>
      </c>
      <c r="AI232" s="16">
        <v>69</v>
      </c>
      <c r="AJ232" s="16">
        <v>161</v>
      </c>
      <c r="AK232" s="16">
        <v>7</v>
      </c>
      <c r="AL232" s="16">
        <v>1</v>
      </c>
      <c r="AM232" s="18">
        <f t="shared" si="29"/>
        <v>2075</v>
      </c>
    </row>
    <row r="233" spans="7:39" x14ac:dyDescent="0.3">
      <c r="G233" s="15">
        <v>222</v>
      </c>
      <c r="L233" s="14" t="str">
        <f>Parameters1!$L$25</f>
        <v>Public administration and defence; compulsory social security</v>
      </c>
      <c r="M233" s="14" t="s">
        <v>11</v>
      </c>
      <c r="N233" s="16">
        <v>563</v>
      </c>
      <c r="O233" s="16">
        <v>103</v>
      </c>
      <c r="P233" s="16">
        <v>46</v>
      </c>
      <c r="Q233" s="16">
        <v>189</v>
      </c>
      <c r="R233" s="16">
        <v>307</v>
      </c>
      <c r="S233" s="16">
        <v>54</v>
      </c>
      <c r="T233" s="16">
        <v>41</v>
      </c>
      <c r="U233" s="16">
        <v>62</v>
      </c>
      <c r="V233" s="16">
        <v>0</v>
      </c>
      <c r="W233" s="16">
        <v>0</v>
      </c>
      <c r="X233" s="18">
        <f t="shared" si="28"/>
        <v>1365</v>
      </c>
      <c r="AA233" s="14" t="str">
        <f t="shared" si="21"/>
        <v>Public administration and defence; compulsory social security</v>
      </c>
      <c r="AB233" s="14" t="s">
        <v>11</v>
      </c>
      <c r="AC233" s="16">
        <v>8</v>
      </c>
      <c r="AD233" s="16">
        <v>2</v>
      </c>
      <c r="AE233" s="16">
        <v>2</v>
      </c>
      <c r="AF233" s="16">
        <v>6</v>
      </c>
      <c r="AG233" s="16">
        <v>5</v>
      </c>
      <c r="AH233" s="16">
        <v>2</v>
      </c>
      <c r="AI233" s="16">
        <v>0</v>
      </c>
      <c r="AJ233" s="16">
        <v>0</v>
      </c>
      <c r="AK233" s="16">
        <v>0</v>
      </c>
      <c r="AL233" s="16">
        <v>0</v>
      </c>
      <c r="AM233" s="18">
        <f t="shared" si="29"/>
        <v>25</v>
      </c>
    </row>
    <row r="234" spans="7:39" x14ac:dyDescent="0.3">
      <c r="G234" s="15">
        <v>223</v>
      </c>
      <c r="L234" s="14" t="str">
        <f>Parameters1!$L$25</f>
        <v>Public administration and defence; compulsory social security</v>
      </c>
      <c r="M234" s="14" t="s">
        <v>11</v>
      </c>
      <c r="N234" s="17">
        <v>0.41199999999999998</v>
      </c>
      <c r="O234" s="17">
        <v>7.4999999999999997E-2</v>
      </c>
      <c r="P234" s="17">
        <v>3.4000000000000002E-2</v>
      </c>
      <c r="Q234" s="17">
        <v>0.14000000000000001</v>
      </c>
      <c r="R234" s="17">
        <v>0.22500000000000001</v>
      </c>
      <c r="S234" s="17">
        <v>0.04</v>
      </c>
      <c r="T234" s="17">
        <v>0.03</v>
      </c>
      <c r="U234" s="17">
        <v>4.4999999999999998E-2</v>
      </c>
      <c r="V234" s="17">
        <v>0</v>
      </c>
      <c r="W234" s="17">
        <v>0</v>
      </c>
      <c r="X234" s="19">
        <f t="shared" si="28"/>
        <v>1.0010000000000001</v>
      </c>
      <c r="AA234" s="14" t="str">
        <f t="shared" si="21"/>
        <v>Public administration and defence; compulsory social security</v>
      </c>
      <c r="AB234" s="14" t="s">
        <v>11</v>
      </c>
      <c r="AC234" s="17">
        <v>0.32</v>
      </c>
      <c r="AD234" s="17">
        <v>0.08</v>
      </c>
      <c r="AE234" s="17">
        <v>0.08</v>
      </c>
      <c r="AF234" s="17">
        <v>0.24</v>
      </c>
      <c r="AG234" s="17">
        <v>0.2</v>
      </c>
      <c r="AH234" s="17">
        <v>0.08</v>
      </c>
      <c r="AI234" s="17">
        <v>0</v>
      </c>
      <c r="AJ234" s="17">
        <v>0</v>
      </c>
      <c r="AK234" s="17">
        <v>0</v>
      </c>
      <c r="AL234" s="17">
        <v>0</v>
      </c>
      <c r="AM234" s="19">
        <f t="shared" si="29"/>
        <v>0.99999999999999989</v>
      </c>
    </row>
    <row r="235" spans="7:39" x14ac:dyDescent="0.3">
      <c r="G235" s="15">
        <v>224</v>
      </c>
      <c r="L235" s="14" t="str">
        <f>Parameters1!$L$25</f>
        <v>Public administration and defence; compulsory social security</v>
      </c>
      <c r="M235" s="14" t="s">
        <v>12</v>
      </c>
      <c r="N235" s="16">
        <v>2600</v>
      </c>
      <c r="O235" s="16">
        <v>345</v>
      </c>
      <c r="P235" s="16">
        <v>302</v>
      </c>
      <c r="Q235" s="16">
        <v>754</v>
      </c>
      <c r="R235" s="16">
        <v>1989</v>
      </c>
      <c r="S235" s="16">
        <v>190</v>
      </c>
      <c r="T235" s="16">
        <v>179</v>
      </c>
      <c r="U235" s="16">
        <v>372</v>
      </c>
      <c r="V235" s="16">
        <v>11</v>
      </c>
      <c r="W235" s="16">
        <v>3</v>
      </c>
      <c r="X235" s="18">
        <f t="shared" si="28"/>
        <v>6745</v>
      </c>
      <c r="AA235" s="14" t="str">
        <f t="shared" si="21"/>
        <v>Public administration and defence; compulsory social security</v>
      </c>
      <c r="AB235" s="14" t="s">
        <v>12</v>
      </c>
      <c r="AC235" s="16">
        <v>30</v>
      </c>
      <c r="AD235" s="16">
        <v>5</v>
      </c>
      <c r="AE235" s="16">
        <v>6</v>
      </c>
      <c r="AF235" s="16">
        <v>25</v>
      </c>
      <c r="AG235" s="16">
        <v>21</v>
      </c>
      <c r="AH235" s="16">
        <v>6</v>
      </c>
      <c r="AI235" s="16">
        <v>9</v>
      </c>
      <c r="AJ235" s="16">
        <v>13</v>
      </c>
      <c r="AK235" s="16">
        <v>0</v>
      </c>
      <c r="AL235" s="16">
        <v>0</v>
      </c>
      <c r="AM235" s="18">
        <f>SUM(AC235:AL235)</f>
        <v>115</v>
      </c>
    </row>
    <row r="236" spans="7:39" x14ac:dyDescent="0.3">
      <c r="G236" s="15">
        <v>225</v>
      </c>
      <c r="L236" s="14" t="str">
        <f>Parameters1!$L$25</f>
        <v>Public administration and defence; compulsory social security</v>
      </c>
      <c r="M236" s="14" t="s">
        <v>12</v>
      </c>
      <c r="N236" s="17">
        <v>0.38500000000000001</v>
      </c>
      <c r="O236" s="17">
        <v>5.0999999999999997E-2</v>
      </c>
      <c r="P236" s="17">
        <v>4.4999999999999998E-2</v>
      </c>
      <c r="Q236" s="17">
        <v>0.11</v>
      </c>
      <c r="R236" s="17">
        <v>0.29499999999999998</v>
      </c>
      <c r="S236" s="17">
        <v>2.8000000000000001E-2</v>
      </c>
      <c r="T236" s="17">
        <v>2.7E-2</v>
      </c>
      <c r="U236" s="52">
        <v>5.5E-2</v>
      </c>
      <c r="V236" s="17">
        <v>2E-3</v>
      </c>
      <c r="W236" s="17">
        <v>0</v>
      </c>
      <c r="X236" s="19">
        <f t="shared" si="28"/>
        <v>0.998</v>
      </c>
      <c r="AA236" s="14" t="str">
        <f t="shared" si="21"/>
        <v>Public administration and defence; compulsory social security</v>
      </c>
      <c r="AB236" s="14" t="s">
        <v>12</v>
      </c>
      <c r="AC236" s="17">
        <v>0.26100000000000001</v>
      </c>
      <c r="AD236" s="17">
        <v>4.2999999999999997E-2</v>
      </c>
      <c r="AE236" s="17">
        <v>5.1999999999999998E-2</v>
      </c>
      <c r="AF236" s="17">
        <v>0.22</v>
      </c>
      <c r="AG236" s="17">
        <v>0.183</v>
      </c>
      <c r="AH236" s="17">
        <v>5.1999999999999998E-2</v>
      </c>
      <c r="AI236" s="17">
        <v>7.8E-2</v>
      </c>
      <c r="AJ236" s="17">
        <v>0.113</v>
      </c>
      <c r="AK236" s="17">
        <v>0</v>
      </c>
      <c r="AL236" s="17">
        <v>0</v>
      </c>
      <c r="AM236" s="19">
        <f t="shared" ref="AM236" si="30">SUM(AC236:AL236)</f>
        <v>1.002</v>
      </c>
    </row>
    <row r="237" spans="7:39" x14ac:dyDescent="0.3">
      <c r="G237" s="15">
        <v>226</v>
      </c>
      <c r="L237" s="14" t="str">
        <f>Parameters1!$L$25</f>
        <v>Public administration and defence; compulsory social security</v>
      </c>
      <c r="M237" s="14" t="s">
        <v>13</v>
      </c>
      <c r="N237" s="16">
        <v>15466</v>
      </c>
      <c r="O237" s="16">
        <v>3068</v>
      </c>
      <c r="P237" s="16">
        <v>1051</v>
      </c>
      <c r="Q237" s="16">
        <v>4663</v>
      </c>
      <c r="R237" s="16">
        <v>12343</v>
      </c>
      <c r="S237" s="16">
        <v>1915</v>
      </c>
      <c r="T237" s="16">
        <v>770</v>
      </c>
      <c r="U237" s="53">
        <v>2451</v>
      </c>
      <c r="V237" s="16">
        <v>105</v>
      </c>
      <c r="W237" s="16">
        <v>49</v>
      </c>
      <c r="X237" s="18">
        <f t="shared" si="28"/>
        <v>41881</v>
      </c>
      <c r="AA237" s="14" t="str">
        <f t="shared" si="21"/>
        <v>Public administration and defence; compulsory social security</v>
      </c>
      <c r="AB237" s="14" t="s">
        <v>13</v>
      </c>
      <c r="AC237" s="16">
        <v>199</v>
      </c>
      <c r="AD237" s="16">
        <v>73</v>
      </c>
      <c r="AE237" s="16">
        <v>39</v>
      </c>
      <c r="AF237" s="16">
        <v>181</v>
      </c>
      <c r="AG237" s="16">
        <v>140</v>
      </c>
      <c r="AH237" s="16">
        <v>44</v>
      </c>
      <c r="AI237" s="16">
        <v>31</v>
      </c>
      <c r="AJ237" s="16">
        <v>132</v>
      </c>
      <c r="AK237" s="16">
        <v>0</v>
      </c>
      <c r="AL237" s="16">
        <v>0</v>
      </c>
      <c r="AM237" s="18">
        <f>SUM(AC237:AL237)</f>
        <v>839</v>
      </c>
    </row>
    <row r="238" spans="7:39" x14ac:dyDescent="0.3">
      <c r="G238" s="15">
        <v>227</v>
      </c>
      <c r="L238" s="14" t="str">
        <f>Parameters1!$L$25</f>
        <v>Public administration and defence; compulsory social security</v>
      </c>
      <c r="M238" s="14" t="s">
        <v>13</v>
      </c>
      <c r="N238" s="17">
        <v>0.36899999999999999</v>
      </c>
      <c r="O238" s="17">
        <v>7.2999999999999995E-2</v>
      </c>
      <c r="P238" s="17">
        <v>2.5000000000000001E-2</v>
      </c>
      <c r="Q238" s="17">
        <v>0.11</v>
      </c>
      <c r="R238" s="17">
        <v>0.29499999999999998</v>
      </c>
      <c r="S238" s="17">
        <v>4.5999999999999999E-2</v>
      </c>
      <c r="T238" s="17">
        <v>1.7999999999999999E-2</v>
      </c>
      <c r="U238" s="17">
        <v>5.8999999999999997E-2</v>
      </c>
      <c r="V238" s="17">
        <v>3.0000000000000001E-3</v>
      </c>
      <c r="W238" s="17">
        <v>1E-3</v>
      </c>
      <c r="X238" s="19">
        <f t="shared" si="28"/>
        <v>0.99900000000000011</v>
      </c>
      <c r="AA238" s="14" t="str">
        <f t="shared" si="21"/>
        <v>Public administration and defence; compulsory social security</v>
      </c>
      <c r="AB238" s="14" t="s">
        <v>13</v>
      </c>
      <c r="AC238" s="17">
        <v>0.23699999999999999</v>
      </c>
      <c r="AD238" s="17">
        <v>8.6999999999999994E-2</v>
      </c>
      <c r="AE238" s="17">
        <v>4.5999999999999999E-2</v>
      </c>
      <c r="AF238" s="17">
        <v>0.22</v>
      </c>
      <c r="AG238" s="17">
        <v>0.16700000000000001</v>
      </c>
      <c r="AH238" s="17">
        <v>5.1999999999999998E-2</v>
      </c>
      <c r="AI238" s="17">
        <v>3.6999999999999998E-2</v>
      </c>
      <c r="AJ238" s="17">
        <v>0.157</v>
      </c>
      <c r="AK238" s="17">
        <v>0</v>
      </c>
      <c r="AL238" s="17">
        <v>0</v>
      </c>
      <c r="AM238" s="19">
        <f t="shared" ref="AM238:AM244" si="31">SUM(AC238:AL238)</f>
        <v>1.0030000000000001</v>
      </c>
    </row>
    <row r="239" spans="7:39" x14ac:dyDescent="0.3">
      <c r="G239" s="15">
        <v>228</v>
      </c>
      <c r="L239" s="14" t="str">
        <f>Parameters1!$L$25</f>
        <v>Public administration and defence; compulsory social security</v>
      </c>
      <c r="M239" s="14" t="s">
        <v>14</v>
      </c>
      <c r="N239" s="16">
        <v>95066</v>
      </c>
      <c r="O239" s="16">
        <v>15856</v>
      </c>
      <c r="P239" s="16">
        <v>3552</v>
      </c>
      <c r="Q239" s="16">
        <v>9299</v>
      </c>
      <c r="R239" s="16">
        <v>59007</v>
      </c>
      <c r="S239" s="16">
        <v>8717</v>
      </c>
      <c r="T239" s="16">
        <v>1810</v>
      </c>
      <c r="U239" s="16">
        <v>6421</v>
      </c>
      <c r="V239" s="16">
        <v>79</v>
      </c>
      <c r="W239" s="16">
        <v>34</v>
      </c>
      <c r="X239" s="18">
        <f t="shared" si="28"/>
        <v>199841</v>
      </c>
      <c r="AA239" s="14" t="str">
        <f t="shared" si="21"/>
        <v>Public administration and defence; compulsory social security</v>
      </c>
      <c r="AB239" s="14" t="s">
        <v>14</v>
      </c>
      <c r="AC239" s="16">
        <v>883</v>
      </c>
      <c r="AD239" s="16">
        <v>316</v>
      </c>
      <c r="AE239" s="16">
        <v>84</v>
      </c>
      <c r="AF239" s="16">
        <v>628</v>
      </c>
      <c r="AG239" s="16">
        <v>574</v>
      </c>
      <c r="AH239" s="16">
        <v>223</v>
      </c>
      <c r="AI239" s="16">
        <v>55</v>
      </c>
      <c r="AJ239" s="16">
        <v>455</v>
      </c>
      <c r="AK239" s="16">
        <v>1</v>
      </c>
      <c r="AL239" s="16">
        <v>0</v>
      </c>
      <c r="AM239" s="18">
        <f t="shared" si="31"/>
        <v>3219</v>
      </c>
    </row>
    <row r="240" spans="7:39" x14ac:dyDescent="0.3">
      <c r="G240" s="15">
        <v>229</v>
      </c>
      <c r="L240" s="14" t="str">
        <f>Parameters1!$L$25</f>
        <v>Public administration and defence; compulsory social security</v>
      </c>
      <c r="M240" s="14" t="s">
        <v>14</v>
      </c>
      <c r="N240" s="17">
        <v>0.47799999999999998</v>
      </c>
      <c r="O240" s="17">
        <v>7.4999999999999997E-2</v>
      </c>
      <c r="P240" s="17">
        <v>1.7999999999999999E-2</v>
      </c>
      <c r="Q240" s="17">
        <v>0.05</v>
      </c>
      <c r="R240" s="17">
        <v>0.29699999999999999</v>
      </c>
      <c r="S240" s="17">
        <v>4.3999999999999997E-2</v>
      </c>
      <c r="T240" s="17">
        <v>8.9999999999999993E-3</v>
      </c>
      <c r="U240" s="17">
        <v>3.2000000000000001E-2</v>
      </c>
      <c r="V240" s="17">
        <v>0</v>
      </c>
      <c r="W240" s="17">
        <v>0</v>
      </c>
      <c r="X240" s="19">
        <f t="shared" si="28"/>
        <v>1.0029999999999999</v>
      </c>
      <c r="AA240" s="14" t="str">
        <f t="shared" si="21"/>
        <v>Public administration and defence; compulsory social security</v>
      </c>
      <c r="AB240" s="14" t="s">
        <v>14</v>
      </c>
      <c r="AC240" s="17">
        <v>0.27400000000000002</v>
      </c>
      <c r="AD240" s="17">
        <v>9.8000000000000004E-2</v>
      </c>
      <c r="AE240" s="17">
        <v>2.5999999999999999E-2</v>
      </c>
      <c r="AF240" s="17">
        <v>0.2</v>
      </c>
      <c r="AG240" s="17">
        <v>0.17799999999999999</v>
      </c>
      <c r="AH240" s="17">
        <v>6.9000000000000006E-2</v>
      </c>
      <c r="AI240" s="17">
        <v>1.7000000000000001E-2</v>
      </c>
      <c r="AJ240" s="17">
        <v>0.14099999999999999</v>
      </c>
      <c r="AK240" s="17">
        <v>0</v>
      </c>
      <c r="AL240" s="17">
        <v>0</v>
      </c>
      <c r="AM240" s="19">
        <f t="shared" si="31"/>
        <v>1.0029999999999999</v>
      </c>
    </row>
    <row r="241" spans="7:39" x14ac:dyDescent="0.3">
      <c r="G241" s="15">
        <v>230</v>
      </c>
      <c r="L241" s="14" t="str">
        <f>Parameters1!$L$25</f>
        <v>Public administration and defence; compulsory social security</v>
      </c>
      <c r="M241" s="14" t="s">
        <v>15</v>
      </c>
      <c r="N241" s="16">
        <v>140536</v>
      </c>
      <c r="O241" s="16">
        <v>14465</v>
      </c>
      <c r="P241" s="16">
        <v>1988</v>
      </c>
      <c r="Q241" s="16">
        <v>2142</v>
      </c>
      <c r="R241" s="16">
        <v>82938</v>
      </c>
      <c r="S241" s="16">
        <v>10562</v>
      </c>
      <c r="T241" s="16">
        <v>1372</v>
      </c>
      <c r="U241" s="16">
        <v>2374</v>
      </c>
      <c r="V241" s="16">
        <v>148</v>
      </c>
      <c r="W241" s="16">
        <v>17</v>
      </c>
      <c r="X241" s="18">
        <f>SUM(N241:W241)</f>
        <v>256542</v>
      </c>
      <c r="AA241" s="14" t="str">
        <f t="shared" si="21"/>
        <v>Public administration and defence; compulsory social security</v>
      </c>
      <c r="AB241" s="14" t="s">
        <v>15</v>
      </c>
      <c r="AC241" s="16">
        <v>1573</v>
      </c>
      <c r="AD241" s="16">
        <v>227</v>
      </c>
      <c r="AE241" s="16">
        <v>53</v>
      </c>
      <c r="AF241" s="16">
        <v>96</v>
      </c>
      <c r="AG241" s="16">
        <v>1054</v>
      </c>
      <c r="AH241" s="16">
        <v>176</v>
      </c>
      <c r="AI241" s="16">
        <v>25</v>
      </c>
      <c r="AJ241" s="16">
        <v>130</v>
      </c>
      <c r="AK241" s="16">
        <v>1</v>
      </c>
      <c r="AL241" s="16">
        <v>0</v>
      </c>
      <c r="AM241" s="18">
        <f t="shared" si="31"/>
        <v>3335</v>
      </c>
    </row>
    <row r="242" spans="7:39" x14ac:dyDescent="0.3">
      <c r="G242" s="15">
        <v>231</v>
      </c>
      <c r="L242" s="14" t="str">
        <f>Parameters1!$L$25</f>
        <v>Public administration and defence; compulsory social security</v>
      </c>
      <c r="M242" s="14" t="s">
        <v>15</v>
      </c>
      <c r="N242" s="17">
        <v>0.54800000000000004</v>
      </c>
      <c r="O242" s="17">
        <v>5.6000000000000001E-2</v>
      </c>
      <c r="P242" s="17">
        <v>8.0000000000000002E-3</v>
      </c>
      <c r="Q242" s="17">
        <v>0.01</v>
      </c>
      <c r="R242" s="17">
        <v>0.32300000000000001</v>
      </c>
      <c r="S242" s="17">
        <v>4.1000000000000002E-2</v>
      </c>
      <c r="T242" s="17">
        <v>5.0000000000000001E-3</v>
      </c>
      <c r="U242" s="17">
        <v>8.9999999999999993E-3</v>
      </c>
      <c r="V242" s="17">
        <v>1E-3</v>
      </c>
      <c r="W242" s="17">
        <v>0</v>
      </c>
      <c r="X242" s="19">
        <f t="shared" ref="X242:X244" si="32">SUM(N242:W242)</f>
        <v>1.0009999999999999</v>
      </c>
      <c r="AA242" s="14" t="str">
        <f t="shared" si="21"/>
        <v>Public administration and defence; compulsory social security</v>
      </c>
      <c r="AB242" s="14" t="s">
        <v>15</v>
      </c>
      <c r="AC242" s="17">
        <v>0.47199999999999998</v>
      </c>
      <c r="AD242" s="17">
        <v>6.8000000000000005E-2</v>
      </c>
      <c r="AE242" s="17">
        <v>1.6E-2</v>
      </c>
      <c r="AF242" s="17">
        <v>0.03</v>
      </c>
      <c r="AG242" s="17">
        <v>0.316</v>
      </c>
      <c r="AH242" s="17">
        <v>5.2999999999999999E-2</v>
      </c>
      <c r="AI242" s="17">
        <v>7.0000000000000001E-3</v>
      </c>
      <c r="AJ242" s="17">
        <v>3.9E-2</v>
      </c>
      <c r="AK242" s="17">
        <v>0</v>
      </c>
      <c r="AL242" s="17">
        <v>0</v>
      </c>
      <c r="AM242" s="19">
        <f t="shared" si="31"/>
        <v>1.0010000000000001</v>
      </c>
    </row>
    <row r="243" spans="7:39" x14ac:dyDescent="0.3">
      <c r="G243" s="15">
        <v>232</v>
      </c>
      <c r="L243" s="14" t="str">
        <f>Parameters1!$L$25</f>
        <v>Public administration and defence; compulsory social security</v>
      </c>
      <c r="M243" s="14" t="s">
        <v>16</v>
      </c>
      <c r="N243" s="16">
        <v>23253</v>
      </c>
      <c r="O243" s="16">
        <v>5245</v>
      </c>
      <c r="P243" s="16">
        <v>346</v>
      </c>
      <c r="Q243" s="16">
        <v>144</v>
      </c>
      <c r="R243" s="16">
        <v>22052</v>
      </c>
      <c r="S243" s="16">
        <v>2995</v>
      </c>
      <c r="T243" s="16">
        <v>122</v>
      </c>
      <c r="U243" s="16">
        <v>58</v>
      </c>
      <c r="V243" s="16">
        <v>55</v>
      </c>
      <c r="W243" s="16">
        <v>14</v>
      </c>
      <c r="X243" s="18">
        <f t="shared" si="32"/>
        <v>54284</v>
      </c>
      <c r="AA243" s="14" t="str">
        <f t="shared" si="21"/>
        <v>Public administration and defence; compulsory social security</v>
      </c>
      <c r="AB243" s="14" t="s">
        <v>16</v>
      </c>
      <c r="AC243" s="16">
        <v>1008</v>
      </c>
      <c r="AD243" s="16">
        <v>101</v>
      </c>
      <c r="AE243" s="16">
        <v>12</v>
      </c>
      <c r="AF243" s="16">
        <v>8</v>
      </c>
      <c r="AG243" s="16">
        <v>2161</v>
      </c>
      <c r="AH243" s="16">
        <v>30</v>
      </c>
      <c r="AI243" s="16">
        <v>3</v>
      </c>
      <c r="AJ243" s="16">
        <v>3</v>
      </c>
      <c r="AK243" s="16">
        <v>0</v>
      </c>
      <c r="AL243" s="16">
        <v>0</v>
      </c>
      <c r="AM243" s="18">
        <f t="shared" si="31"/>
        <v>3326</v>
      </c>
    </row>
    <row r="244" spans="7:39" x14ac:dyDescent="0.3">
      <c r="G244" s="15">
        <v>233</v>
      </c>
      <c r="L244" s="14" t="str">
        <f>Parameters1!$L$25</f>
        <v>Public administration and defence; compulsory social security</v>
      </c>
      <c r="M244" s="14" t="s">
        <v>16</v>
      </c>
      <c r="N244" s="17">
        <v>0.42799999999999999</v>
      </c>
      <c r="O244" s="17">
        <v>9.7000000000000003E-2</v>
      </c>
      <c r="P244" s="17">
        <v>6.0000000000000001E-3</v>
      </c>
      <c r="Q244" s="17">
        <v>0</v>
      </c>
      <c r="R244" s="17">
        <v>0.40600000000000003</v>
      </c>
      <c r="S244" s="17">
        <v>5.5E-2</v>
      </c>
      <c r="T244" s="17">
        <v>2E-3</v>
      </c>
      <c r="U244" s="17">
        <v>1E-3</v>
      </c>
      <c r="V244" s="17">
        <v>1E-3</v>
      </c>
      <c r="W244" s="17">
        <v>0</v>
      </c>
      <c r="X244" s="19">
        <f t="shared" si="32"/>
        <v>0.99600000000000011</v>
      </c>
      <c r="AA244" s="14" t="str">
        <f t="shared" si="21"/>
        <v>Public administration and defence; compulsory social security</v>
      </c>
      <c r="AB244" s="14" t="s">
        <v>16</v>
      </c>
      <c r="AC244" s="17">
        <v>0.30299999999999999</v>
      </c>
      <c r="AD244" s="17">
        <v>0.03</v>
      </c>
      <c r="AE244" s="17">
        <v>4.0000000000000001E-3</v>
      </c>
      <c r="AF244" s="17">
        <v>0</v>
      </c>
      <c r="AG244" s="17">
        <v>0.65</v>
      </c>
      <c r="AH244" s="17">
        <v>8.9999999999999993E-3</v>
      </c>
      <c r="AI244" s="17">
        <v>1E-3</v>
      </c>
      <c r="AJ244" s="17">
        <v>1E-3</v>
      </c>
      <c r="AK244" s="17">
        <v>0</v>
      </c>
      <c r="AL244" s="17">
        <v>0</v>
      </c>
      <c r="AM244" s="19">
        <f t="shared" si="31"/>
        <v>0.998</v>
      </c>
    </row>
    <row r="245" spans="7:39" x14ac:dyDescent="0.3">
      <c r="G245" s="15">
        <v>234</v>
      </c>
      <c r="L245" s="14" t="str">
        <f>Parameters1!$L$25</f>
        <v>Public administration and defence; compulsory social security</v>
      </c>
      <c r="M245" s="14" t="s">
        <v>17</v>
      </c>
      <c r="N245" s="16">
        <v>277484</v>
      </c>
      <c r="O245" s="16">
        <v>38082</v>
      </c>
      <c r="P245" s="16">
        <v>7285</v>
      </c>
      <c r="Q245" s="16">
        <v>17191</v>
      </c>
      <c r="R245" s="16">
        <v>178636</v>
      </c>
      <c r="S245" s="16">
        <v>24433</v>
      </c>
      <c r="T245" s="16">
        <v>4294</v>
      </c>
      <c r="U245" s="16">
        <v>11738</v>
      </c>
      <c r="V245" s="16">
        <v>398</v>
      </c>
      <c r="W245" s="16">
        <v>117</v>
      </c>
      <c r="X245" s="18">
        <f>SUM(N245:W245)</f>
        <v>559658</v>
      </c>
      <c r="AA245" s="14" t="str">
        <f t="shared" si="21"/>
        <v>Public administration and defence; compulsory social security</v>
      </c>
      <c r="AB245" s="14" t="s">
        <v>17</v>
      </c>
      <c r="AC245" s="16">
        <v>3701</v>
      </c>
      <c r="AD245" s="16">
        <v>724</v>
      </c>
      <c r="AE245" s="16">
        <v>196</v>
      </c>
      <c r="AF245" s="16">
        <v>944</v>
      </c>
      <c r="AG245" s="16">
        <v>3955</v>
      </c>
      <c r="AH245" s="16">
        <v>481</v>
      </c>
      <c r="AI245" s="16">
        <v>123</v>
      </c>
      <c r="AJ245" s="16">
        <v>733</v>
      </c>
      <c r="AK245" s="16">
        <v>2</v>
      </c>
      <c r="AL245" s="16">
        <v>0</v>
      </c>
      <c r="AM245" s="18">
        <f>SUM(AC245:AL245)</f>
        <v>10859</v>
      </c>
    </row>
    <row r="246" spans="7:39" x14ac:dyDescent="0.3">
      <c r="G246" s="15">
        <v>235</v>
      </c>
      <c r="L246" s="14" t="str">
        <f>Parameters1!$L$25</f>
        <v>Public administration and defence; compulsory social security</v>
      </c>
      <c r="M246" s="14" t="s">
        <v>17</v>
      </c>
      <c r="N246" s="17">
        <v>0.496</v>
      </c>
      <c r="O246" s="17">
        <v>6.8000000000000005E-2</v>
      </c>
      <c r="P246" s="17">
        <v>1.2999999999999999E-2</v>
      </c>
      <c r="Q246" s="17">
        <v>3.1E-2</v>
      </c>
      <c r="R246" s="17">
        <v>0.31900000000000001</v>
      </c>
      <c r="S246" s="17">
        <v>4.3999999999999997E-2</v>
      </c>
      <c r="T246" s="17">
        <v>8.0000000000000002E-3</v>
      </c>
      <c r="U246" s="17">
        <v>2.1000000000000001E-2</v>
      </c>
      <c r="V246" s="17">
        <v>1E-3</v>
      </c>
      <c r="W246" s="17">
        <v>0</v>
      </c>
      <c r="X246" s="19">
        <f t="shared" ref="X246:X257" si="33">SUM(N246:W246)</f>
        <v>1.0009999999999999</v>
      </c>
      <c r="AA246" s="14" t="str">
        <f t="shared" si="21"/>
        <v>Public administration and defence; compulsory social security</v>
      </c>
      <c r="AB246" s="14" t="s">
        <v>17</v>
      </c>
      <c r="AC246" s="17">
        <v>0.34100000000000003</v>
      </c>
      <c r="AD246" s="17">
        <v>6.7000000000000004E-2</v>
      </c>
      <c r="AE246" s="17">
        <v>1.7999999999999999E-2</v>
      </c>
      <c r="AF246" s="17">
        <v>8.6999999999999994E-2</v>
      </c>
      <c r="AG246" s="17">
        <v>0.36399999999999999</v>
      </c>
      <c r="AH246" s="17">
        <v>4.3999999999999997E-2</v>
      </c>
      <c r="AI246" s="17">
        <v>1.0999999999999999E-2</v>
      </c>
      <c r="AJ246" s="17">
        <v>6.8000000000000005E-2</v>
      </c>
      <c r="AK246" s="17">
        <v>0</v>
      </c>
      <c r="AL246" s="17">
        <v>0</v>
      </c>
      <c r="AM246" s="19">
        <f t="shared" ref="AM246:AM251" si="34">SUM(AC246:AL246)</f>
        <v>1</v>
      </c>
    </row>
    <row r="247" spans="7:39" x14ac:dyDescent="0.3">
      <c r="G247" s="15">
        <v>236</v>
      </c>
      <c r="L247" s="14" t="str">
        <f>Parameters1!$L$25</f>
        <v>Public administration and defence; compulsory social security</v>
      </c>
      <c r="M247" s="14" t="s">
        <v>18</v>
      </c>
      <c r="N247" s="16">
        <v>9518</v>
      </c>
      <c r="O247" s="16">
        <v>1579</v>
      </c>
      <c r="P247" s="16">
        <v>68</v>
      </c>
      <c r="Q247" s="16">
        <v>95</v>
      </c>
      <c r="R247" s="16">
        <v>7370</v>
      </c>
      <c r="S247" s="16">
        <v>1427</v>
      </c>
      <c r="T247" s="16">
        <v>41</v>
      </c>
      <c r="U247" s="16">
        <v>99</v>
      </c>
      <c r="V247" s="16">
        <v>92</v>
      </c>
      <c r="W247" s="16">
        <v>47</v>
      </c>
      <c r="X247" s="18">
        <f t="shared" si="33"/>
        <v>20336</v>
      </c>
      <c r="AA247" s="14" t="str">
        <f t="shared" si="21"/>
        <v>Public administration and defence; compulsory social security</v>
      </c>
      <c r="AB247" s="14" t="s">
        <v>18</v>
      </c>
      <c r="AC247" s="16">
        <v>33</v>
      </c>
      <c r="AD247" s="16">
        <v>6</v>
      </c>
      <c r="AE247" s="16">
        <v>0</v>
      </c>
      <c r="AF247" s="16">
        <v>1</v>
      </c>
      <c r="AG247" s="16">
        <v>27</v>
      </c>
      <c r="AH247" s="16">
        <v>0</v>
      </c>
      <c r="AI247" s="16">
        <v>0</v>
      </c>
      <c r="AJ247" s="16">
        <v>0</v>
      </c>
      <c r="AK247" s="16">
        <v>0</v>
      </c>
      <c r="AL247" s="16">
        <v>0</v>
      </c>
      <c r="AM247" s="18">
        <f t="shared" si="34"/>
        <v>67</v>
      </c>
    </row>
    <row r="248" spans="7:39" x14ac:dyDescent="0.3">
      <c r="G248" s="15">
        <v>237</v>
      </c>
      <c r="L248" s="14" t="str">
        <f>Parameters1!$L$25</f>
        <v>Public administration and defence; compulsory social security</v>
      </c>
      <c r="M248" s="14" t="s">
        <v>18</v>
      </c>
      <c r="N248" s="17">
        <v>0.45500000000000002</v>
      </c>
      <c r="O248" s="17">
        <v>7.4999999999999997E-2</v>
      </c>
      <c r="P248" s="17">
        <v>3.0000000000000001E-3</v>
      </c>
      <c r="Q248" s="17">
        <v>5.0000000000000001E-3</v>
      </c>
      <c r="R248" s="17">
        <v>0.38100000000000001</v>
      </c>
      <c r="S248" s="17">
        <v>6.8000000000000005E-2</v>
      </c>
      <c r="T248" s="17">
        <v>2E-3</v>
      </c>
      <c r="U248" s="17">
        <v>5.0000000000000001E-3</v>
      </c>
      <c r="V248" s="17">
        <v>4.0000000000000001E-3</v>
      </c>
      <c r="W248" s="17">
        <v>2E-3</v>
      </c>
      <c r="X248" s="19">
        <f t="shared" si="33"/>
        <v>1</v>
      </c>
      <c r="AA248" s="14" t="str">
        <f t="shared" si="21"/>
        <v>Public administration and defence; compulsory social security</v>
      </c>
      <c r="AB248" s="14" t="s">
        <v>18</v>
      </c>
      <c r="AC248" s="17">
        <v>0.49299999999999999</v>
      </c>
      <c r="AD248" s="17">
        <v>0.09</v>
      </c>
      <c r="AE248" s="17">
        <v>0</v>
      </c>
      <c r="AF248" s="17">
        <v>1.4999999999999999E-2</v>
      </c>
      <c r="AG248" s="17">
        <v>0.40300000000000002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9">
        <f t="shared" si="34"/>
        <v>1.0009999999999999</v>
      </c>
    </row>
    <row r="249" spans="7:39" x14ac:dyDescent="0.3">
      <c r="G249" s="15">
        <v>238</v>
      </c>
      <c r="L249" s="14" t="str">
        <f>Parameters1!$L$25</f>
        <v>Public administration and defence; compulsory social security</v>
      </c>
      <c r="M249" s="14" t="s">
        <v>19</v>
      </c>
      <c r="N249" s="16">
        <v>287002</v>
      </c>
      <c r="O249" s="16">
        <v>39661</v>
      </c>
      <c r="P249" s="16">
        <v>7353</v>
      </c>
      <c r="Q249" s="16">
        <v>17286</v>
      </c>
      <c r="R249" s="16">
        <v>186606</v>
      </c>
      <c r="S249" s="16">
        <v>25860</v>
      </c>
      <c r="T249" s="16">
        <v>4335</v>
      </c>
      <c r="U249" s="16">
        <v>11837</v>
      </c>
      <c r="V249" s="16">
        <v>490</v>
      </c>
      <c r="W249" s="16">
        <v>164</v>
      </c>
      <c r="X249" s="18">
        <f t="shared" si="33"/>
        <v>580594</v>
      </c>
      <c r="AA249" s="14" t="str">
        <f t="shared" si="21"/>
        <v>Public administration and defence; compulsory social security</v>
      </c>
      <c r="AB249" s="14" t="s">
        <v>19</v>
      </c>
      <c r="AC249" s="16">
        <v>3013</v>
      </c>
      <c r="AD249" s="16">
        <v>755</v>
      </c>
      <c r="AE249" s="16">
        <v>197</v>
      </c>
      <c r="AF249" s="16">
        <v>973</v>
      </c>
      <c r="AG249" s="16">
        <v>1962</v>
      </c>
      <c r="AH249" s="16">
        <v>450</v>
      </c>
      <c r="AI249" s="16">
        <v>117</v>
      </c>
      <c r="AJ249" s="16">
        <v>721</v>
      </c>
      <c r="AK249" s="16">
        <v>2</v>
      </c>
      <c r="AL249" s="16">
        <v>0</v>
      </c>
      <c r="AM249" s="18">
        <f t="shared" si="34"/>
        <v>8190</v>
      </c>
    </row>
    <row r="250" spans="7:39" ht="18.600000000000001" customHeight="1" x14ac:dyDescent="0.3">
      <c r="G250" s="15">
        <v>239</v>
      </c>
      <c r="L250" s="14" t="str">
        <f>Parameters1!$L$26</f>
        <v>Real estate activities</v>
      </c>
      <c r="M250" s="14" t="s">
        <v>11</v>
      </c>
      <c r="N250" s="16">
        <v>39</v>
      </c>
      <c r="O250" s="16">
        <v>20</v>
      </c>
      <c r="P250" s="16">
        <v>18</v>
      </c>
      <c r="Q250" s="16">
        <v>310</v>
      </c>
      <c r="R250" s="16">
        <v>22</v>
      </c>
      <c r="S250" s="16">
        <v>8</v>
      </c>
      <c r="T250" s="16">
        <v>17</v>
      </c>
      <c r="U250" s="16">
        <v>93</v>
      </c>
      <c r="V250" s="16">
        <v>11</v>
      </c>
      <c r="W250" s="16">
        <v>2</v>
      </c>
      <c r="X250" s="18">
        <f t="shared" si="33"/>
        <v>540</v>
      </c>
      <c r="AA250" s="14" t="str">
        <f t="shared" si="21"/>
        <v>Real estate activities</v>
      </c>
      <c r="AB250" s="14" t="s">
        <v>11</v>
      </c>
      <c r="AC250" s="16">
        <v>1</v>
      </c>
      <c r="AD250" s="16">
        <v>1</v>
      </c>
      <c r="AE250" s="16">
        <v>0</v>
      </c>
      <c r="AF250" s="16">
        <v>1</v>
      </c>
      <c r="AG250" s="16">
        <v>0</v>
      </c>
      <c r="AH250" s="16">
        <v>0</v>
      </c>
      <c r="AI250" s="16">
        <v>0</v>
      </c>
      <c r="AJ250" s="16">
        <v>2</v>
      </c>
      <c r="AK250" s="16">
        <v>0</v>
      </c>
      <c r="AL250" s="16">
        <v>0</v>
      </c>
      <c r="AM250" s="18">
        <f t="shared" si="34"/>
        <v>5</v>
      </c>
    </row>
    <row r="251" spans="7:39" ht="18.600000000000001" customHeight="1" x14ac:dyDescent="0.3">
      <c r="G251" s="15">
        <v>240</v>
      </c>
      <c r="L251" s="14" t="str">
        <f>Parameters1!$L$26</f>
        <v>Real estate activities</v>
      </c>
      <c r="M251" s="14" t="s">
        <v>11</v>
      </c>
      <c r="N251" s="17">
        <v>7.1999999999999995E-2</v>
      </c>
      <c r="O251" s="17">
        <v>3.6999999999999998E-2</v>
      </c>
      <c r="P251" s="17">
        <v>3.3000000000000002E-2</v>
      </c>
      <c r="Q251" s="17">
        <v>0.56999999999999995</v>
      </c>
      <c r="R251" s="17">
        <v>4.1000000000000002E-2</v>
      </c>
      <c r="S251" s="17">
        <v>1.4999999999999999E-2</v>
      </c>
      <c r="T251" s="17">
        <v>3.1E-2</v>
      </c>
      <c r="U251" s="17">
        <v>0.17199999999999999</v>
      </c>
      <c r="V251" s="17">
        <v>0.02</v>
      </c>
      <c r="W251" s="17">
        <v>4.0000000000000001E-3</v>
      </c>
      <c r="X251" s="19">
        <f t="shared" si="33"/>
        <v>0.99500000000000011</v>
      </c>
      <c r="AA251" s="14" t="str">
        <f t="shared" si="21"/>
        <v>Real estate activities</v>
      </c>
      <c r="AB251" s="14" t="s">
        <v>11</v>
      </c>
      <c r="AC251" s="17">
        <v>0.2</v>
      </c>
      <c r="AD251" s="17">
        <v>0.2</v>
      </c>
      <c r="AE251" s="17">
        <v>0</v>
      </c>
      <c r="AF251" s="17">
        <v>0.2</v>
      </c>
      <c r="AG251" s="17">
        <v>0</v>
      </c>
      <c r="AH251" s="17">
        <v>0</v>
      </c>
      <c r="AI251" s="17">
        <v>0</v>
      </c>
      <c r="AJ251" s="17">
        <v>0.4</v>
      </c>
      <c r="AK251" s="17">
        <v>0</v>
      </c>
      <c r="AL251" s="17">
        <v>0</v>
      </c>
      <c r="AM251" s="19">
        <f t="shared" si="34"/>
        <v>1</v>
      </c>
    </row>
    <row r="252" spans="7:39" ht="18.600000000000001" customHeight="1" x14ac:dyDescent="0.3">
      <c r="G252" s="15">
        <v>241</v>
      </c>
      <c r="L252" s="14" t="str">
        <f>Parameters1!$L$26</f>
        <v>Real estate activities</v>
      </c>
      <c r="M252" s="14" t="s">
        <v>12</v>
      </c>
      <c r="N252" s="16">
        <v>102</v>
      </c>
      <c r="O252" s="16">
        <v>42</v>
      </c>
      <c r="P252" s="16">
        <v>57</v>
      </c>
      <c r="Q252" s="16">
        <v>388</v>
      </c>
      <c r="R252" s="16">
        <v>112</v>
      </c>
      <c r="S252" s="16">
        <v>67</v>
      </c>
      <c r="T252" s="16">
        <v>70</v>
      </c>
      <c r="U252" s="16">
        <v>373</v>
      </c>
      <c r="V252" s="16">
        <v>14</v>
      </c>
      <c r="W252" s="16">
        <v>14</v>
      </c>
      <c r="X252" s="18">
        <f t="shared" si="33"/>
        <v>1239</v>
      </c>
      <c r="AA252" s="14" t="str">
        <f t="shared" si="21"/>
        <v>Real estate activities</v>
      </c>
      <c r="AB252" s="14" t="s">
        <v>12</v>
      </c>
      <c r="AC252" s="16">
        <v>1</v>
      </c>
      <c r="AD252" s="16">
        <v>0</v>
      </c>
      <c r="AE252" s="16">
        <v>0</v>
      </c>
      <c r="AF252" s="16">
        <v>3</v>
      </c>
      <c r="AG252" s="16">
        <v>0</v>
      </c>
      <c r="AH252" s="16">
        <v>0</v>
      </c>
      <c r="AI252" s="16">
        <v>1</v>
      </c>
      <c r="AJ252" s="16">
        <v>6</v>
      </c>
      <c r="AK252" s="16">
        <v>0</v>
      </c>
      <c r="AL252" s="16">
        <v>0</v>
      </c>
      <c r="AM252" s="18">
        <f>SUM(AC252:AL252)</f>
        <v>11</v>
      </c>
    </row>
    <row r="253" spans="7:39" ht="18.600000000000001" customHeight="1" x14ac:dyDescent="0.3">
      <c r="G253" s="15">
        <v>242</v>
      </c>
      <c r="L253" s="14" t="str">
        <f>Parameters1!$L$26</f>
        <v>Real estate activities</v>
      </c>
      <c r="M253" s="14" t="s">
        <v>12</v>
      </c>
      <c r="N253" s="17">
        <v>8.2000000000000003E-2</v>
      </c>
      <c r="O253" s="17">
        <v>3.4000000000000002E-2</v>
      </c>
      <c r="P253" s="17">
        <v>4.5999999999999999E-2</v>
      </c>
      <c r="Q253" s="17">
        <v>0.31</v>
      </c>
      <c r="R253" s="17">
        <v>0.09</v>
      </c>
      <c r="S253" s="17">
        <v>5.3999999999999999E-2</v>
      </c>
      <c r="T253" s="17">
        <v>5.6000000000000001E-2</v>
      </c>
      <c r="U253" s="52">
        <v>0.30099999999999999</v>
      </c>
      <c r="V253" s="17">
        <v>1.0999999999999999E-2</v>
      </c>
      <c r="W253" s="17">
        <v>1.0999999999999999E-2</v>
      </c>
      <c r="X253" s="19">
        <f t="shared" si="33"/>
        <v>0.99500000000000011</v>
      </c>
      <c r="AA253" s="14" t="str">
        <f t="shared" si="21"/>
        <v>Real estate activities</v>
      </c>
      <c r="AB253" s="14" t="s">
        <v>12</v>
      </c>
      <c r="AC253" s="17">
        <v>9.0999999999999998E-2</v>
      </c>
      <c r="AD253" s="17">
        <v>0</v>
      </c>
      <c r="AE253" s="17">
        <v>0</v>
      </c>
      <c r="AF253" s="17">
        <v>0.27</v>
      </c>
      <c r="AG253" s="17">
        <v>0</v>
      </c>
      <c r="AH253" s="17">
        <v>0</v>
      </c>
      <c r="AI253" s="17">
        <v>9.0999999999999998E-2</v>
      </c>
      <c r="AJ253" s="17">
        <v>0.54500000000000004</v>
      </c>
      <c r="AK253" s="17">
        <v>0</v>
      </c>
      <c r="AL253" s="17">
        <v>0</v>
      </c>
      <c r="AM253" s="19">
        <f t="shared" ref="AM253" si="35">SUM(AC253:AL253)</f>
        <v>0.997</v>
      </c>
    </row>
    <row r="254" spans="7:39" ht="18.600000000000001" customHeight="1" x14ac:dyDescent="0.3">
      <c r="G254" s="15">
        <v>243</v>
      </c>
      <c r="L254" s="14" t="str">
        <f>Parameters1!$L$26</f>
        <v>Real estate activities</v>
      </c>
      <c r="M254" s="14" t="s">
        <v>13</v>
      </c>
      <c r="N254" s="16">
        <v>362</v>
      </c>
      <c r="O254" s="16">
        <v>115</v>
      </c>
      <c r="P254" s="16">
        <v>132</v>
      </c>
      <c r="Q254" s="16">
        <v>625</v>
      </c>
      <c r="R254" s="16">
        <v>412</v>
      </c>
      <c r="S254" s="16">
        <v>192</v>
      </c>
      <c r="T254" s="16">
        <v>176</v>
      </c>
      <c r="U254" s="53">
        <v>769</v>
      </c>
      <c r="V254" s="16">
        <v>28</v>
      </c>
      <c r="W254" s="16">
        <v>20</v>
      </c>
      <c r="X254" s="18">
        <f t="shared" si="33"/>
        <v>2831</v>
      </c>
      <c r="AA254" s="14" t="str">
        <f t="shared" si="21"/>
        <v>Real estate activities</v>
      </c>
      <c r="AB254" s="14" t="s">
        <v>13</v>
      </c>
      <c r="AC254" s="16">
        <v>2</v>
      </c>
      <c r="AD254" s="16">
        <v>0</v>
      </c>
      <c r="AE254" s="16">
        <v>2</v>
      </c>
      <c r="AF254" s="16">
        <v>9</v>
      </c>
      <c r="AG254" s="16">
        <v>2</v>
      </c>
      <c r="AH254" s="16">
        <v>0</v>
      </c>
      <c r="AI254" s="16">
        <v>3</v>
      </c>
      <c r="AJ254" s="16">
        <v>6</v>
      </c>
      <c r="AK254" s="16">
        <v>0</v>
      </c>
      <c r="AL254" s="16">
        <v>0</v>
      </c>
      <c r="AM254" s="18">
        <f>SUM(AC254:AL254)</f>
        <v>24</v>
      </c>
    </row>
    <row r="255" spans="7:39" ht="18.600000000000001" customHeight="1" x14ac:dyDescent="0.3">
      <c r="G255" s="15">
        <v>244</v>
      </c>
      <c r="L255" s="14" t="str">
        <f>Parameters1!$L$26</f>
        <v>Real estate activities</v>
      </c>
      <c r="M255" s="14" t="s">
        <v>13</v>
      </c>
      <c r="N255" s="17">
        <v>0.128</v>
      </c>
      <c r="O255" s="17">
        <v>4.1000000000000002E-2</v>
      </c>
      <c r="P255" s="17">
        <v>4.7E-2</v>
      </c>
      <c r="Q255" s="17">
        <v>0.22</v>
      </c>
      <c r="R255" s="17">
        <v>0.14599999999999999</v>
      </c>
      <c r="S255" s="17">
        <v>6.8000000000000005E-2</v>
      </c>
      <c r="T255" s="17">
        <v>6.2E-2</v>
      </c>
      <c r="U255" s="17">
        <v>0.27200000000000002</v>
      </c>
      <c r="V255" s="17">
        <v>0.01</v>
      </c>
      <c r="W255" s="17">
        <v>7.0000000000000001E-3</v>
      </c>
      <c r="X255" s="19">
        <f t="shared" si="33"/>
        <v>1.0010000000000001</v>
      </c>
      <c r="AA255" s="14" t="str">
        <f t="shared" si="21"/>
        <v>Real estate activities</v>
      </c>
      <c r="AB255" s="14" t="s">
        <v>13</v>
      </c>
      <c r="AC255" s="17">
        <v>8.3000000000000004E-2</v>
      </c>
      <c r="AD255" s="17">
        <v>0</v>
      </c>
      <c r="AE255" s="17">
        <v>8.3000000000000004E-2</v>
      </c>
      <c r="AF255" s="17">
        <v>0.38</v>
      </c>
      <c r="AG255" s="17">
        <v>8.3000000000000004E-2</v>
      </c>
      <c r="AH255" s="17">
        <v>0</v>
      </c>
      <c r="AI255" s="17">
        <v>0.125</v>
      </c>
      <c r="AJ255" s="17">
        <v>0.25</v>
      </c>
      <c r="AK255" s="17">
        <v>0</v>
      </c>
      <c r="AL255" s="17">
        <v>0</v>
      </c>
      <c r="AM255" s="19">
        <f t="shared" ref="AM255:AM261" si="36">SUM(AC255:AL255)</f>
        <v>1.004</v>
      </c>
    </row>
    <row r="256" spans="7:39" ht="18.600000000000001" customHeight="1" x14ac:dyDescent="0.3">
      <c r="G256" s="15">
        <v>245</v>
      </c>
      <c r="L256" s="14" t="str">
        <f>Parameters1!$L$26</f>
        <v>Real estate activities</v>
      </c>
      <c r="M256" s="14" t="s">
        <v>14</v>
      </c>
      <c r="N256" s="16">
        <v>1305</v>
      </c>
      <c r="O256" s="16">
        <v>306</v>
      </c>
      <c r="P256" s="16">
        <v>183</v>
      </c>
      <c r="Q256" s="16">
        <v>881</v>
      </c>
      <c r="R256" s="16">
        <v>1506</v>
      </c>
      <c r="S256" s="16">
        <v>545</v>
      </c>
      <c r="T256" s="16">
        <v>286</v>
      </c>
      <c r="U256" s="16">
        <v>1348</v>
      </c>
      <c r="V256" s="16">
        <v>127</v>
      </c>
      <c r="W256" s="16">
        <v>54</v>
      </c>
      <c r="X256" s="18">
        <f t="shared" si="33"/>
        <v>6541</v>
      </c>
      <c r="AA256" s="14" t="str">
        <f t="shared" si="21"/>
        <v>Real estate activities</v>
      </c>
      <c r="AB256" s="14" t="s">
        <v>14</v>
      </c>
      <c r="AC256" s="16">
        <v>7</v>
      </c>
      <c r="AD256" s="16">
        <v>2</v>
      </c>
      <c r="AE256" s="16">
        <v>1</v>
      </c>
      <c r="AF256" s="16">
        <v>10</v>
      </c>
      <c r="AG256" s="16">
        <v>11</v>
      </c>
      <c r="AH256" s="16">
        <v>5</v>
      </c>
      <c r="AI256" s="16">
        <v>1</v>
      </c>
      <c r="AJ256" s="16">
        <v>17</v>
      </c>
      <c r="AK256" s="16">
        <v>0</v>
      </c>
      <c r="AL256" s="16">
        <v>0</v>
      </c>
      <c r="AM256" s="18">
        <f t="shared" si="36"/>
        <v>54</v>
      </c>
    </row>
    <row r="257" spans="7:39" ht="18.600000000000001" customHeight="1" x14ac:dyDescent="0.3">
      <c r="G257" s="15">
        <v>246</v>
      </c>
      <c r="L257" s="14" t="str">
        <f>Parameters1!$L$26</f>
        <v>Real estate activities</v>
      </c>
      <c r="M257" s="14" t="s">
        <v>14</v>
      </c>
      <c r="N257" s="17">
        <v>0.2</v>
      </c>
      <c r="O257" s="17">
        <v>4.7E-2</v>
      </c>
      <c r="P257" s="17">
        <v>2.8000000000000001E-2</v>
      </c>
      <c r="Q257" s="17">
        <v>0.13</v>
      </c>
      <c r="R257" s="17">
        <v>0.23</v>
      </c>
      <c r="S257" s="17">
        <v>8.3000000000000004E-2</v>
      </c>
      <c r="T257" s="17">
        <v>4.3999999999999997E-2</v>
      </c>
      <c r="U257" s="17">
        <v>0.20599999999999999</v>
      </c>
      <c r="V257" s="17">
        <v>1.9E-2</v>
      </c>
      <c r="W257" s="17">
        <v>8.0000000000000002E-3</v>
      </c>
      <c r="X257" s="19">
        <f t="shared" si="33"/>
        <v>0.995</v>
      </c>
      <c r="AA257" s="14" t="str">
        <f t="shared" si="21"/>
        <v>Real estate activities</v>
      </c>
      <c r="AB257" s="14" t="s">
        <v>14</v>
      </c>
      <c r="AC257" s="63">
        <v>0.13</v>
      </c>
      <c r="AD257" s="63">
        <v>3.6999999999999998E-2</v>
      </c>
      <c r="AE257" s="63">
        <v>1.9E-2</v>
      </c>
      <c r="AF257" s="63">
        <v>0.19</v>
      </c>
      <c r="AG257" s="63">
        <v>0.20399999999999999</v>
      </c>
      <c r="AH257" s="63">
        <v>9.2999999999999999E-2</v>
      </c>
      <c r="AI257" s="63">
        <v>1.9E-2</v>
      </c>
      <c r="AJ257" s="63">
        <v>0.315</v>
      </c>
      <c r="AK257" s="63">
        <v>0</v>
      </c>
      <c r="AL257" s="63">
        <v>0</v>
      </c>
      <c r="AM257" s="64">
        <f t="shared" si="36"/>
        <v>1.0069999999999999</v>
      </c>
    </row>
    <row r="258" spans="7:39" ht="18.600000000000001" customHeight="1" x14ac:dyDescent="0.3">
      <c r="G258" s="15">
        <v>247</v>
      </c>
      <c r="L258" s="14" t="str">
        <f>Parameters1!$L$26</f>
        <v>Real estate activities</v>
      </c>
      <c r="M258" s="14" t="s">
        <v>15</v>
      </c>
      <c r="N258" s="16">
        <v>2175</v>
      </c>
      <c r="O258" s="16">
        <v>357</v>
      </c>
      <c r="P258" s="16">
        <v>88</v>
      </c>
      <c r="Q258" s="16">
        <v>320</v>
      </c>
      <c r="R258" s="16">
        <v>1838</v>
      </c>
      <c r="S258" s="16">
        <v>569</v>
      </c>
      <c r="T258" s="16">
        <v>263</v>
      </c>
      <c r="U258" s="16">
        <v>849</v>
      </c>
      <c r="V258" s="16">
        <v>171</v>
      </c>
      <c r="W258" s="16">
        <v>52</v>
      </c>
      <c r="X258" s="18">
        <f>SUM(N258:W258)</f>
        <v>6682</v>
      </c>
      <c r="AA258" s="14" t="str">
        <f t="shared" si="21"/>
        <v>Real estate activities</v>
      </c>
      <c r="AB258" s="14" t="s">
        <v>15</v>
      </c>
      <c r="AC258" s="16">
        <v>32</v>
      </c>
      <c r="AD258" s="16">
        <v>5</v>
      </c>
      <c r="AE258" s="16">
        <v>4</v>
      </c>
      <c r="AF258" s="16">
        <v>4</v>
      </c>
      <c r="AG258" s="16">
        <v>24</v>
      </c>
      <c r="AH258" s="16">
        <v>8</v>
      </c>
      <c r="AI258" s="16">
        <v>4</v>
      </c>
      <c r="AJ258" s="16">
        <v>7</v>
      </c>
      <c r="AK258" s="16">
        <v>0</v>
      </c>
      <c r="AL258" s="16">
        <v>0</v>
      </c>
      <c r="AM258" s="18">
        <f>SUM(AC258:AL258)</f>
        <v>88</v>
      </c>
    </row>
    <row r="259" spans="7:39" ht="18.600000000000001" customHeight="1" x14ac:dyDescent="0.3">
      <c r="G259" s="15">
        <v>248</v>
      </c>
      <c r="L259" s="14" t="str">
        <f>Parameters1!$L$26</f>
        <v>Real estate activities</v>
      </c>
      <c r="M259" s="14" t="s">
        <v>15</v>
      </c>
      <c r="N259" s="17">
        <v>0.32600000000000001</v>
      </c>
      <c r="O259" s="17">
        <v>5.2999999999999999E-2</v>
      </c>
      <c r="P259" s="17">
        <v>1.2999999999999999E-2</v>
      </c>
      <c r="Q259" s="17">
        <v>0.05</v>
      </c>
      <c r="R259" s="17">
        <v>0.27500000000000002</v>
      </c>
      <c r="S259" s="17">
        <v>8.5000000000000006E-2</v>
      </c>
      <c r="T259" s="17">
        <v>3.9E-2</v>
      </c>
      <c r="U259" s="17">
        <v>0.127</v>
      </c>
      <c r="V259" s="17">
        <v>2.5999999999999999E-2</v>
      </c>
      <c r="W259" s="17">
        <v>8.0000000000000002E-3</v>
      </c>
      <c r="X259" s="19">
        <f t="shared" ref="X259:X261" si="37">SUM(N259:W259)</f>
        <v>1.002</v>
      </c>
      <c r="AA259" s="14" t="str">
        <f t="shared" si="21"/>
        <v>Real estate activities</v>
      </c>
      <c r="AB259" s="14" t="s">
        <v>15</v>
      </c>
      <c r="AC259" s="17">
        <v>0.36399999999999999</v>
      </c>
      <c r="AD259" s="17">
        <v>5.7000000000000002E-2</v>
      </c>
      <c r="AE259" s="17">
        <v>4.4999999999999998E-2</v>
      </c>
      <c r="AF259" s="17">
        <v>0.05</v>
      </c>
      <c r="AG259" s="17">
        <v>0.27300000000000002</v>
      </c>
      <c r="AH259" s="17">
        <v>9.0999999999999998E-2</v>
      </c>
      <c r="AI259" s="17">
        <v>4.4999999999999998E-2</v>
      </c>
      <c r="AJ259" s="17">
        <v>0.08</v>
      </c>
      <c r="AK259" s="17">
        <v>0</v>
      </c>
      <c r="AL259" s="17">
        <v>0</v>
      </c>
      <c r="AM259" s="19">
        <f t="shared" si="36"/>
        <v>1.0050000000000001</v>
      </c>
    </row>
    <row r="260" spans="7:39" ht="18.600000000000001" customHeight="1" x14ac:dyDescent="0.3">
      <c r="G260" s="15">
        <v>249</v>
      </c>
      <c r="L260" s="14" t="str">
        <f>Parameters1!$L$26</f>
        <v>Real estate activities</v>
      </c>
      <c r="M260" s="14" t="s">
        <v>16</v>
      </c>
      <c r="N260" s="16">
        <v>1552</v>
      </c>
      <c r="O260" s="16">
        <v>69</v>
      </c>
      <c r="P260" s="16">
        <v>15</v>
      </c>
      <c r="Q260" s="16">
        <v>35</v>
      </c>
      <c r="R260" s="16">
        <v>2644</v>
      </c>
      <c r="S260" s="16">
        <v>75</v>
      </c>
      <c r="T260" s="16">
        <v>21</v>
      </c>
      <c r="U260" s="16">
        <v>79</v>
      </c>
      <c r="V260" s="16">
        <v>121</v>
      </c>
      <c r="W260" s="16">
        <v>51</v>
      </c>
      <c r="X260" s="18">
        <f t="shared" si="37"/>
        <v>4662</v>
      </c>
      <c r="AA260" s="14" t="str">
        <f t="shared" si="21"/>
        <v>Real estate activities</v>
      </c>
      <c r="AB260" s="14" t="s">
        <v>16</v>
      </c>
      <c r="AC260" s="16">
        <v>25</v>
      </c>
      <c r="AD260" s="16">
        <v>11</v>
      </c>
      <c r="AE260" s="16">
        <v>0</v>
      </c>
      <c r="AF260" s="16">
        <v>2</v>
      </c>
      <c r="AG260" s="16">
        <v>29</v>
      </c>
      <c r="AH260" s="16">
        <v>8</v>
      </c>
      <c r="AI260" s="16">
        <v>0</v>
      </c>
      <c r="AJ260" s="16">
        <v>1</v>
      </c>
      <c r="AK260" s="16">
        <v>0</v>
      </c>
      <c r="AL260" s="16">
        <v>0</v>
      </c>
      <c r="AM260" s="18">
        <f t="shared" si="36"/>
        <v>76</v>
      </c>
    </row>
    <row r="261" spans="7:39" ht="18.600000000000001" customHeight="1" x14ac:dyDescent="0.3">
      <c r="G261" s="15">
        <v>250</v>
      </c>
      <c r="L261" s="14" t="str">
        <f>Parameters1!$L$26</f>
        <v>Real estate activities</v>
      </c>
      <c r="M261" s="14" t="s">
        <v>16</v>
      </c>
      <c r="N261" s="17">
        <v>0.33300000000000002</v>
      </c>
      <c r="O261" s="17">
        <v>1.4999999999999999E-2</v>
      </c>
      <c r="P261" s="17">
        <v>3.0000000000000001E-3</v>
      </c>
      <c r="Q261" s="17">
        <v>0.01</v>
      </c>
      <c r="R261" s="17">
        <v>0.56699999999999995</v>
      </c>
      <c r="S261" s="17">
        <v>1.6E-2</v>
      </c>
      <c r="T261" s="17">
        <v>5.0000000000000001E-3</v>
      </c>
      <c r="U261" s="17">
        <v>1.7000000000000001E-2</v>
      </c>
      <c r="V261" s="17">
        <v>2.5999999999999999E-2</v>
      </c>
      <c r="W261" s="17">
        <v>1.0999999999999999E-2</v>
      </c>
      <c r="X261" s="19">
        <f t="shared" si="37"/>
        <v>1.0029999999999999</v>
      </c>
      <c r="AA261" s="14" t="str">
        <f t="shared" si="21"/>
        <v>Real estate activities</v>
      </c>
      <c r="AB261" s="14" t="s">
        <v>16</v>
      </c>
      <c r="AC261" s="17">
        <v>0.32900000000000001</v>
      </c>
      <c r="AD261" s="17">
        <v>0.14499999999999999</v>
      </c>
      <c r="AE261" s="17">
        <v>0</v>
      </c>
      <c r="AF261" s="17">
        <v>0.03</v>
      </c>
      <c r="AG261" s="17">
        <v>0.38200000000000001</v>
      </c>
      <c r="AH261" s="17">
        <v>0.105</v>
      </c>
      <c r="AI261" s="17">
        <v>0</v>
      </c>
      <c r="AJ261" s="17">
        <v>1.2999999999999999E-2</v>
      </c>
      <c r="AK261" s="17">
        <v>0</v>
      </c>
      <c r="AL261" s="17">
        <v>0</v>
      </c>
      <c r="AM261" s="19">
        <f t="shared" si="36"/>
        <v>1.004</v>
      </c>
    </row>
    <row r="262" spans="7:39" ht="18.600000000000001" customHeight="1" x14ac:dyDescent="0.3">
      <c r="G262" s="15">
        <v>251</v>
      </c>
      <c r="L262" s="14" t="str">
        <f>Parameters1!$L$26</f>
        <v>Real estate activities</v>
      </c>
      <c r="M262" s="14" t="s">
        <v>17</v>
      </c>
      <c r="N262" s="16">
        <v>5535</v>
      </c>
      <c r="O262" s="16">
        <v>909</v>
      </c>
      <c r="P262" s="16">
        <v>493</v>
      </c>
      <c r="Q262" s="16">
        <v>2559</v>
      </c>
      <c r="R262" s="16">
        <v>6534</v>
      </c>
      <c r="S262" s="16">
        <v>1456</v>
      </c>
      <c r="T262" s="16">
        <v>833</v>
      </c>
      <c r="U262" s="16">
        <v>3511</v>
      </c>
      <c r="V262" s="16">
        <v>472</v>
      </c>
      <c r="W262" s="16">
        <v>193</v>
      </c>
      <c r="X262" s="18">
        <f>SUM(N262:W262)</f>
        <v>22495</v>
      </c>
      <c r="AA262" s="14" t="str">
        <f t="shared" si="21"/>
        <v>Real estate activities</v>
      </c>
      <c r="AB262" s="14" t="s">
        <v>17</v>
      </c>
      <c r="AC262" s="16">
        <v>68</v>
      </c>
      <c r="AD262" s="16">
        <v>19</v>
      </c>
      <c r="AE262" s="16">
        <v>7</v>
      </c>
      <c r="AF262" s="16">
        <v>29</v>
      </c>
      <c r="AG262" s="16">
        <v>66</v>
      </c>
      <c r="AH262" s="16">
        <v>21</v>
      </c>
      <c r="AI262" s="16">
        <v>9</v>
      </c>
      <c r="AJ262" s="16">
        <v>39</v>
      </c>
      <c r="AK262" s="16">
        <v>0</v>
      </c>
      <c r="AL262" s="16">
        <v>0</v>
      </c>
      <c r="AM262" s="18">
        <f>SUM(AC262:AL262)</f>
        <v>258</v>
      </c>
    </row>
    <row r="263" spans="7:39" ht="18.600000000000001" customHeight="1" x14ac:dyDescent="0.3">
      <c r="G263" s="15">
        <v>252</v>
      </c>
      <c r="L263" s="14" t="str">
        <f>Parameters1!$L$26</f>
        <v>Real estate activities</v>
      </c>
      <c r="M263" s="14" t="s">
        <v>17</v>
      </c>
      <c r="N263" s="17">
        <v>0.246</v>
      </c>
      <c r="O263" s="17">
        <v>0.04</v>
      </c>
      <c r="P263" s="17">
        <v>2.1999999999999999E-2</v>
      </c>
      <c r="Q263" s="17">
        <v>0.114</v>
      </c>
      <c r="R263" s="17">
        <v>0.28999999999999998</v>
      </c>
      <c r="S263" s="17">
        <v>6.5000000000000002E-2</v>
      </c>
      <c r="T263" s="17">
        <v>3.6999999999999998E-2</v>
      </c>
      <c r="U263" s="17">
        <v>0.156</v>
      </c>
      <c r="V263" s="17">
        <v>2.1000000000000001E-2</v>
      </c>
      <c r="W263" s="17">
        <v>8.9999999999999993E-3</v>
      </c>
      <c r="X263" s="19">
        <f t="shared" ref="X263:X274" si="38">SUM(N263:W263)</f>
        <v>1</v>
      </c>
      <c r="AA263" s="14" t="str">
        <f t="shared" si="21"/>
        <v>Real estate activities</v>
      </c>
      <c r="AB263" s="14" t="s">
        <v>17</v>
      </c>
      <c r="AC263" s="17">
        <v>0.26400000000000001</v>
      </c>
      <c r="AD263" s="17">
        <v>7.3999999999999996E-2</v>
      </c>
      <c r="AE263" s="17">
        <v>2.7E-2</v>
      </c>
      <c r="AF263" s="17">
        <v>0.112</v>
      </c>
      <c r="AG263" s="17">
        <v>0.25600000000000001</v>
      </c>
      <c r="AH263" s="17">
        <v>8.1000000000000003E-2</v>
      </c>
      <c r="AI263" s="17">
        <v>3.5000000000000003E-2</v>
      </c>
      <c r="AJ263" s="17">
        <v>0.151</v>
      </c>
      <c r="AK263" s="17">
        <v>0</v>
      </c>
      <c r="AL263" s="17">
        <v>0</v>
      </c>
      <c r="AM263" s="19">
        <f t="shared" ref="AM263:AM268" si="39">SUM(AC263:AL263)</f>
        <v>1</v>
      </c>
    </row>
    <row r="264" spans="7:39" ht="18.600000000000001" customHeight="1" x14ac:dyDescent="0.3">
      <c r="G264" s="15">
        <v>253</v>
      </c>
      <c r="L264" s="14" t="str">
        <f>Parameters1!$L$26</f>
        <v>Real estate activities</v>
      </c>
      <c r="M264" s="14" t="s">
        <v>18</v>
      </c>
      <c r="N264" s="16">
        <v>220</v>
      </c>
      <c r="O264" s="16">
        <v>21</v>
      </c>
      <c r="P264" s="16">
        <v>5</v>
      </c>
      <c r="Q264" s="16">
        <v>40</v>
      </c>
      <c r="R264" s="16">
        <v>190</v>
      </c>
      <c r="S264" s="16">
        <v>30</v>
      </c>
      <c r="T264" s="16">
        <v>4</v>
      </c>
      <c r="U264" s="16">
        <v>38</v>
      </c>
      <c r="V264" s="16">
        <v>5</v>
      </c>
      <c r="W264" s="16">
        <v>2</v>
      </c>
      <c r="X264" s="18">
        <f t="shared" si="38"/>
        <v>555</v>
      </c>
      <c r="AA264" s="14" t="str">
        <f t="shared" si="21"/>
        <v>Real estate activities</v>
      </c>
      <c r="AB264" s="14" t="s">
        <v>18</v>
      </c>
      <c r="AC264" s="16">
        <v>15</v>
      </c>
      <c r="AD264" s="16">
        <v>0</v>
      </c>
      <c r="AE264" s="16">
        <v>0</v>
      </c>
      <c r="AF264" s="16">
        <v>0</v>
      </c>
      <c r="AG264" s="16">
        <v>17</v>
      </c>
      <c r="AH264" s="16">
        <v>0</v>
      </c>
      <c r="AI264" s="16">
        <v>0</v>
      </c>
      <c r="AJ264" s="16">
        <v>0</v>
      </c>
      <c r="AK264" s="16">
        <v>0</v>
      </c>
      <c r="AL264" s="16">
        <v>0</v>
      </c>
      <c r="AM264" s="18">
        <f t="shared" si="39"/>
        <v>32</v>
      </c>
    </row>
    <row r="265" spans="7:39" ht="18.600000000000001" customHeight="1" x14ac:dyDescent="0.3">
      <c r="G265" s="15">
        <v>254</v>
      </c>
      <c r="L265" s="14" t="str">
        <f>Parameters1!$L$26</f>
        <v>Real estate activities</v>
      </c>
      <c r="M265" s="14" t="s">
        <v>18</v>
      </c>
      <c r="N265" s="17">
        <v>0.39600000000000002</v>
      </c>
      <c r="O265" s="17">
        <v>3.7999999999999999E-2</v>
      </c>
      <c r="P265" s="17">
        <v>8.9999999999999993E-3</v>
      </c>
      <c r="Q265" s="17">
        <v>7.1999999999999995E-2</v>
      </c>
      <c r="R265" s="17">
        <v>0.34200000000000003</v>
      </c>
      <c r="S265" s="17">
        <v>5.3999999999999999E-2</v>
      </c>
      <c r="T265" s="17">
        <v>7.0000000000000001E-3</v>
      </c>
      <c r="U265" s="17">
        <v>6.8000000000000005E-2</v>
      </c>
      <c r="V265" s="17">
        <v>8.9999999999999993E-3</v>
      </c>
      <c r="W265" s="17">
        <v>4.0000000000000001E-3</v>
      </c>
      <c r="X265" s="19">
        <f t="shared" si="38"/>
        <v>0.999</v>
      </c>
      <c r="AA265" s="14" t="str">
        <f t="shared" si="21"/>
        <v>Real estate activities</v>
      </c>
      <c r="AB265" s="14" t="s">
        <v>18</v>
      </c>
      <c r="AC265" s="17">
        <v>0.46899999999999997</v>
      </c>
      <c r="AD265" s="17">
        <v>0</v>
      </c>
      <c r="AE265" s="17">
        <v>0</v>
      </c>
      <c r="AF265" s="17">
        <v>0</v>
      </c>
      <c r="AG265" s="17">
        <v>0.53100000000000003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9">
        <f t="shared" si="39"/>
        <v>1</v>
      </c>
    </row>
    <row r="266" spans="7:39" ht="18.600000000000001" customHeight="1" x14ac:dyDescent="0.3">
      <c r="G266" s="15">
        <v>255</v>
      </c>
      <c r="L266" s="14" t="str">
        <f>Parameters1!$L$26</f>
        <v>Real estate activities</v>
      </c>
      <c r="M266" s="14" t="s">
        <v>19</v>
      </c>
      <c r="N266" s="16">
        <v>5755</v>
      </c>
      <c r="O266" s="16">
        <v>930</v>
      </c>
      <c r="P266" s="16">
        <v>498</v>
      </c>
      <c r="Q266" s="16">
        <v>2599</v>
      </c>
      <c r="R266" s="16">
        <v>6724</v>
      </c>
      <c r="S266" s="16">
        <v>1486</v>
      </c>
      <c r="T266" s="16">
        <v>837</v>
      </c>
      <c r="U266" s="16">
        <v>3549</v>
      </c>
      <c r="V266" s="16">
        <v>477</v>
      </c>
      <c r="W266" s="16">
        <v>195</v>
      </c>
      <c r="X266" s="18">
        <f t="shared" si="38"/>
        <v>23050</v>
      </c>
      <c r="AA266" s="14" t="str">
        <f t="shared" si="21"/>
        <v>Real estate activities</v>
      </c>
      <c r="AB266" s="14" t="s">
        <v>19</v>
      </c>
      <c r="AC266" s="16">
        <v>83</v>
      </c>
      <c r="AD266" s="16">
        <v>19</v>
      </c>
      <c r="AE266" s="16">
        <v>7</v>
      </c>
      <c r="AF266" s="16">
        <v>29</v>
      </c>
      <c r="AG266" s="16">
        <v>83</v>
      </c>
      <c r="AH266" s="16">
        <v>21</v>
      </c>
      <c r="AI266" s="16">
        <v>9</v>
      </c>
      <c r="AJ266" s="16">
        <v>39</v>
      </c>
      <c r="AK266" s="16">
        <v>0</v>
      </c>
      <c r="AL266" s="16">
        <v>0</v>
      </c>
      <c r="AM266" s="18">
        <f t="shared" si="39"/>
        <v>290</v>
      </c>
    </row>
    <row r="267" spans="7:39" x14ac:dyDescent="0.3">
      <c r="G267" s="15">
        <v>256</v>
      </c>
      <c r="L267" s="14" t="str">
        <f>Parameters1!$L$27</f>
        <v>Transportation and storage</v>
      </c>
      <c r="M267" s="14" t="s">
        <v>11</v>
      </c>
      <c r="N267" s="16">
        <v>386</v>
      </c>
      <c r="O267" s="16">
        <v>116</v>
      </c>
      <c r="P267" s="16">
        <v>429</v>
      </c>
      <c r="Q267" s="16">
        <v>1506</v>
      </c>
      <c r="R267" s="16">
        <v>230</v>
      </c>
      <c r="S267" s="16">
        <v>82</v>
      </c>
      <c r="T267" s="16">
        <v>215</v>
      </c>
      <c r="U267" s="16">
        <v>394</v>
      </c>
      <c r="V267" s="16">
        <v>83</v>
      </c>
      <c r="W267" s="16">
        <v>13</v>
      </c>
      <c r="X267" s="18">
        <f t="shared" si="38"/>
        <v>3454</v>
      </c>
      <c r="AA267" s="14" t="str">
        <f t="shared" si="21"/>
        <v>Transportation and storage</v>
      </c>
      <c r="AB267" s="14" t="s">
        <v>11</v>
      </c>
      <c r="AC267" s="16">
        <v>11</v>
      </c>
      <c r="AD267" s="16">
        <v>5</v>
      </c>
      <c r="AE267" s="16">
        <v>14</v>
      </c>
      <c r="AF267" s="16">
        <v>29</v>
      </c>
      <c r="AG267" s="16">
        <v>3</v>
      </c>
      <c r="AH267" s="16">
        <v>5</v>
      </c>
      <c r="AI267" s="16">
        <v>14</v>
      </c>
      <c r="AJ267" s="16">
        <v>7</v>
      </c>
      <c r="AK267" s="16">
        <v>0</v>
      </c>
      <c r="AL267" s="16">
        <v>1</v>
      </c>
      <c r="AM267" s="18">
        <f t="shared" si="39"/>
        <v>89</v>
      </c>
    </row>
    <row r="268" spans="7:39" x14ac:dyDescent="0.3">
      <c r="G268" s="15">
        <v>257</v>
      </c>
      <c r="L268" s="14" t="str">
        <f>Parameters1!$L$27</f>
        <v>Transportation and storage</v>
      </c>
      <c r="M268" s="14" t="s">
        <v>11</v>
      </c>
      <c r="N268" s="63">
        <v>0.112</v>
      </c>
      <c r="O268" s="63">
        <v>3.4000000000000002E-2</v>
      </c>
      <c r="P268" s="63">
        <v>0.124</v>
      </c>
      <c r="Q268" s="63">
        <v>0.44</v>
      </c>
      <c r="R268" s="63">
        <v>6.7000000000000004E-2</v>
      </c>
      <c r="S268" s="63">
        <v>2.4E-2</v>
      </c>
      <c r="T268" s="63">
        <v>6.2E-2</v>
      </c>
      <c r="U268" s="63">
        <v>0.114</v>
      </c>
      <c r="V268" s="63">
        <v>2.4E-2</v>
      </c>
      <c r="W268" s="63">
        <v>4.0000000000000001E-3</v>
      </c>
      <c r="X268" s="64">
        <v>1</v>
      </c>
      <c r="AA268" s="14" t="str">
        <f t="shared" si="21"/>
        <v>Transportation and storage</v>
      </c>
      <c r="AB268" s="14" t="s">
        <v>11</v>
      </c>
      <c r="AC268" s="17">
        <v>0.124</v>
      </c>
      <c r="AD268" s="17">
        <v>5.6000000000000001E-2</v>
      </c>
      <c r="AE268" s="17">
        <v>0.157</v>
      </c>
      <c r="AF268" s="17">
        <v>0.33</v>
      </c>
      <c r="AG268" s="17">
        <v>3.4000000000000002E-2</v>
      </c>
      <c r="AH268" s="17">
        <v>5.6000000000000001E-2</v>
      </c>
      <c r="AI268" s="17">
        <v>0.157</v>
      </c>
      <c r="AJ268" s="17">
        <v>7.9000000000000001E-2</v>
      </c>
      <c r="AK268" s="17">
        <v>0</v>
      </c>
      <c r="AL268" s="17">
        <v>1.0999999999999999E-2</v>
      </c>
      <c r="AM268" s="19">
        <f t="shared" si="39"/>
        <v>1.004</v>
      </c>
    </row>
    <row r="269" spans="7:39" x14ac:dyDescent="0.3">
      <c r="G269" s="15">
        <v>258</v>
      </c>
      <c r="L269" s="14" t="str">
        <f>Parameters1!$L$27</f>
        <v>Transportation and storage</v>
      </c>
      <c r="M269" s="14" t="s">
        <v>12</v>
      </c>
      <c r="N269" s="16">
        <v>1756</v>
      </c>
      <c r="O269" s="16">
        <v>440</v>
      </c>
      <c r="P269" s="16">
        <v>914</v>
      </c>
      <c r="Q269" s="16">
        <v>2312</v>
      </c>
      <c r="R269" s="16">
        <v>823</v>
      </c>
      <c r="S269" s="16">
        <v>248</v>
      </c>
      <c r="T269" s="16">
        <v>510</v>
      </c>
      <c r="U269" s="16">
        <v>1177</v>
      </c>
      <c r="V269" s="16">
        <v>100</v>
      </c>
      <c r="W269" s="16">
        <v>41</v>
      </c>
      <c r="X269" s="18">
        <f t="shared" si="38"/>
        <v>8321</v>
      </c>
      <c r="AA269" s="14" t="str">
        <f t="shared" ref="AA269:AA317" si="40">L269</f>
        <v>Transportation and storage</v>
      </c>
      <c r="AB269" s="14" t="s">
        <v>12</v>
      </c>
      <c r="AC269" s="16">
        <v>19</v>
      </c>
      <c r="AD269" s="16">
        <v>9</v>
      </c>
      <c r="AE269" s="16">
        <v>20</v>
      </c>
      <c r="AF269" s="16">
        <v>39</v>
      </c>
      <c r="AG269" s="16">
        <v>8</v>
      </c>
      <c r="AH269" s="16">
        <v>3</v>
      </c>
      <c r="AI269" s="16">
        <v>11</v>
      </c>
      <c r="AJ269" s="16">
        <v>22</v>
      </c>
      <c r="AK269" s="16">
        <v>2</v>
      </c>
      <c r="AL269" s="16">
        <v>0</v>
      </c>
      <c r="AM269" s="18">
        <f>SUM(AC269:AL269)</f>
        <v>133</v>
      </c>
    </row>
    <row r="270" spans="7:39" x14ac:dyDescent="0.3">
      <c r="G270" s="15">
        <v>259</v>
      </c>
      <c r="L270" s="14" t="str">
        <f>Parameters1!$L$27</f>
        <v>Transportation and storage</v>
      </c>
      <c r="M270" s="14" t="s">
        <v>12</v>
      </c>
      <c r="N270" s="17">
        <v>0.21099999999999999</v>
      </c>
      <c r="O270" s="17">
        <v>5.2999999999999999E-2</v>
      </c>
      <c r="P270" s="17">
        <v>0.11</v>
      </c>
      <c r="Q270" s="17">
        <v>0.28000000000000003</v>
      </c>
      <c r="R270" s="17">
        <v>9.9000000000000005E-2</v>
      </c>
      <c r="S270" s="17">
        <v>0.03</v>
      </c>
      <c r="T270" s="17">
        <v>6.0999999999999999E-2</v>
      </c>
      <c r="U270" s="52">
        <v>0.14099999999999999</v>
      </c>
      <c r="V270" s="17">
        <v>1.2E-2</v>
      </c>
      <c r="W270" s="17">
        <v>5.0000000000000001E-3</v>
      </c>
      <c r="X270" s="19">
        <f t="shared" si="38"/>
        <v>1.002</v>
      </c>
      <c r="AA270" s="14" t="str">
        <f t="shared" si="40"/>
        <v>Transportation and storage</v>
      </c>
      <c r="AB270" s="14" t="s">
        <v>12</v>
      </c>
      <c r="AC270" s="17">
        <v>0.14299999999999999</v>
      </c>
      <c r="AD270" s="17">
        <v>6.8000000000000005E-2</v>
      </c>
      <c r="AE270" s="17">
        <v>0.15</v>
      </c>
      <c r="AF270" s="17">
        <v>0.28999999999999998</v>
      </c>
      <c r="AG270" s="17">
        <v>0.06</v>
      </c>
      <c r="AH270" s="17">
        <v>2.3E-2</v>
      </c>
      <c r="AI270" s="17">
        <v>8.3000000000000004E-2</v>
      </c>
      <c r="AJ270" s="17">
        <v>0.16500000000000001</v>
      </c>
      <c r="AK270" s="17">
        <v>1.4999999999999999E-2</v>
      </c>
      <c r="AL270" s="17">
        <v>0</v>
      </c>
      <c r="AM270" s="19">
        <f t="shared" ref="AM270" si="41">SUM(AC270:AL270)</f>
        <v>0.99700000000000011</v>
      </c>
    </row>
    <row r="271" spans="7:39" x14ac:dyDescent="0.3">
      <c r="G271" s="15">
        <v>260</v>
      </c>
      <c r="L271" s="14" t="str">
        <f>Parameters1!$L$27</f>
        <v>Transportation and storage</v>
      </c>
      <c r="M271" s="14" t="s">
        <v>13</v>
      </c>
      <c r="N271" s="16">
        <v>7146</v>
      </c>
      <c r="O271" s="16">
        <v>1480</v>
      </c>
      <c r="P271" s="16">
        <v>1881</v>
      </c>
      <c r="Q271" s="16">
        <v>5111</v>
      </c>
      <c r="R271" s="16">
        <v>4265</v>
      </c>
      <c r="S271" s="16">
        <v>899</v>
      </c>
      <c r="T271" s="16">
        <v>1165</v>
      </c>
      <c r="U271" s="53">
        <v>2923</v>
      </c>
      <c r="V271" s="16">
        <v>294</v>
      </c>
      <c r="W271" s="16">
        <v>79</v>
      </c>
      <c r="X271" s="18">
        <f t="shared" si="38"/>
        <v>25243</v>
      </c>
      <c r="AA271" s="14" t="str">
        <f t="shared" si="40"/>
        <v>Transportation and storage</v>
      </c>
      <c r="AB271" s="14" t="s">
        <v>13</v>
      </c>
      <c r="AC271" s="16">
        <v>71</v>
      </c>
      <c r="AD271" s="16">
        <v>16</v>
      </c>
      <c r="AE271" s="16">
        <v>34</v>
      </c>
      <c r="AF271" s="16">
        <v>75</v>
      </c>
      <c r="AG271" s="16">
        <v>53</v>
      </c>
      <c r="AH271" s="16">
        <v>19</v>
      </c>
      <c r="AI271" s="16">
        <v>23</v>
      </c>
      <c r="AJ271" s="16">
        <v>41</v>
      </c>
      <c r="AK271" s="16">
        <v>1</v>
      </c>
      <c r="AL271" s="16">
        <v>1</v>
      </c>
      <c r="AM271" s="18">
        <f>SUM(AC271:AL271)</f>
        <v>334</v>
      </c>
    </row>
    <row r="272" spans="7:39" x14ac:dyDescent="0.3">
      <c r="G272" s="15">
        <v>261</v>
      </c>
      <c r="L272" s="14" t="str">
        <f>Parameters1!$L$27</f>
        <v>Transportation and storage</v>
      </c>
      <c r="M272" s="14" t="s">
        <v>13</v>
      </c>
      <c r="N272" s="17">
        <v>0.28299999999999997</v>
      </c>
      <c r="O272" s="17">
        <v>5.8999999999999997E-2</v>
      </c>
      <c r="P272" s="17">
        <v>7.4999999999999997E-2</v>
      </c>
      <c r="Q272" s="17">
        <v>0.2</v>
      </c>
      <c r="R272" s="17">
        <v>0.16900000000000001</v>
      </c>
      <c r="S272" s="17">
        <v>3.5999999999999997E-2</v>
      </c>
      <c r="T272" s="17">
        <v>4.5999999999999999E-2</v>
      </c>
      <c r="U272" s="17">
        <v>0.11600000000000001</v>
      </c>
      <c r="V272" s="17">
        <v>1.2E-2</v>
      </c>
      <c r="W272" s="17">
        <v>3.0000000000000001E-3</v>
      </c>
      <c r="X272" s="19">
        <f t="shared" si="38"/>
        <v>0.99900000000000011</v>
      </c>
      <c r="AA272" s="14" t="str">
        <f t="shared" si="40"/>
        <v>Transportation and storage</v>
      </c>
      <c r="AB272" s="14" t="s">
        <v>13</v>
      </c>
      <c r="AC272" s="17">
        <v>0.21299999999999999</v>
      </c>
      <c r="AD272" s="17">
        <v>4.8000000000000001E-2</v>
      </c>
      <c r="AE272" s="17">
        <v>0.10199999999999999</v>
      </c>
      <c r="AF272" s="17">
        <v>0.22</v>
      </c>
      <c r="AG272" s="17">
        <v>0.159</v>
      </c>
      <c r="AH272" s="17">
        <v>5.7000000000000002E-2</v>
      </c>
      <c r="AI272" s="17">
        <v>6.9000000000000006E-2</v>
      </c>
      <c r="AJ272" s="17">
        <v>0.123</v>
      </c>
      <c r="AK272" s="17">
        <v>3.0000000000000001E-3</v>
      </c>
      <c r="AL272" s="17">
        <v>3.0000000000000001E-3</v>
      </c>
      <c r="AM272" s="19">
        <f t="shared" ref="AM272:AM278" si="42">SUM(AC272:AL272)</f>
        <v>0.99700000000000011</v>
      </c>
    </row>
    <row r="273" spans="7:72" x14ac:dyDescent="0.3">
      <c r="G273" s="15">
        <v>262</v>
      </c>
      <c r="L273" s="14" t="str">
        <f>Parameters1!$L$27</f>
        <v>Transportation and storage</v>
      </c>
      <c r="M273" s="14" t="s">
        <v>14</v>
      </c>
      <c r="N273" s="16">
        <v>49405</v>
      </c>
      <c r="O273" s="16">
        <v>8059</v>
      </c>
      <c r="P273" s="16">
        <v>4253</v>
      </c>
      <c r="Q273" s="16">
        <v>8957</v>
      </c>
      <c r="R273" s="16">
        <v>20274</v>
      </c>
      <c r="S273" s="16">
        <v>3922</v>
      </c>
      <c r="T273" s="16">
        <v>2464</v>
      </c>
      <c r="U273" s="16">
        <v>5800</v>
      </c>
      <c r="V273" s="16">
        <v>1257</v>
      </c>
      <c r="W273" s="16">
        <v>109</v>
      </c>
      <c r="X273" s="18">
        <f t="shared" si="38"/>
        <v>104500</v>
      </c>
      <c r="AA273" s="14" t="str">
        <f t="shared" si="40"/>
        <v>Transportation and storage</v>
      </c>
      <c r="AB273" s="14" t="s">
        <v>14</v>
      </c>
      <c r="AC273" s="16">
        <v>522</v>
      </c>
      <c r="AD273" s="16">
        <v>74</v>
      </c>
      <c r="AE273" s="16">
        <v>76</v>
      </c>
      <c r="AF273" s="16">
        <v>181</v>
      </c>
      <c r="AG273" s="16">
        <v>524</v>
      </c>
      <c r="AH273" s="16">
        <v>64</v>
      </c>
      <c r="AI273" s="16">
        <v>27</v>
      </c>
      <c r="AJ273" s="16">
        <v>104</v>
      </c>
      <c r="AK273" s="16">
        <v>4</v>
      </c>
      <c r="AL273" s="16">
        <v>1</v>
      </c>
      <c r="AM273" s="18">
        <f t="shared" si="42"/>
        <v>1577</v>
      </c>
    </row>
    <row r="274" spans="7:72" x14ac:dyDescent="0.3">
      <c r="G274" s="15">
        <v>263</v>
      </c>
      <c r="L274" s="14" t="str">
        <f>Parameters1!$L$27</f>
        <v>Transportation and storage</v>
      </c>
      <c r="M274" s="14" t="s">
        <v>14</v>
      </c>
      <c r="N274" s="17">
        <v>0.47299999999999998</v>
      </c>
      <c r="O274" s="17">
        <v>7.6999999999999999E-2</v>
      </c>
      <c r="P274" s="17">
        <v>4.1000000000000002E-2</v>
      </c>
      <c r="Q274" s="17">
        <v>0.09</v>
      </c>
      <c r="R274" s="17">
        <v>0.19400000000000001</v>
      </c>
      <c r="S274" s="17">
        <v>3.7999999999999999E-2</v>
      </c>
      <c r="T274" s="17">
        <v>2.4E-2</v>
      </c>
      <c r="U274" s="17">
        <v>5.6000000000000001E-2</v>
      </c>
      <c r="V274" s="17">
        <v>1.2E-2</v>
      </c>
      <c r="W274" s="17">
        <v>1E-3</v>
      </c>
      <c r="X274" s="19">
        <f t="shared" si="38"/>
        <v>1.006</v>
      </c>
      <c r="AA274" s="14" t="str">
        <f t="shared" si="40"/>
        <v>Transportation and storage</v>
      </c>
      <c r="AB274" s="14" t="s">
        <v>14</v>
      </c>
      <c r="AC274" s="17">
        <v>0.33100000000000002</v>
      </c>
      <c r="AD274" s="17">
        <v>4.7E-2</v>
      </c>
      <c r="AE274" s="17">
        <v>4.8000000000000001E-2</v>
      </c>
      <c r="AF274" s="17">
        <v>0.11</v>
      </c>
      <c r="AG274" s="17">
        <v>0.33200000000000002</v>
      </c>
      <c r="AH274" s="17">
        <v>4.1000000000000002E-2</v>
      </c>
      <c r="AI274" s="17">
        <v>1.7000000000000001E-2</v>
      </c>
      <c r="AJ274" s="17">
        <v>6.6000000000000003E-2</v>
      </c>
      <c r="AK274" s="17">
        <v>3.0000000000000001E-3</v>
      </c>
      <c r="AL274" s="17">
        <v>1E-3</v>
      </c>
      <c r="AM274" s="19">
        <f t="shared" si="42"/>
        <v>0.99600000000000022</v>
      </c>
    </row>
    <row r="275" spans="7:72" x14ac:dyDescent="0.3">
      <c r="G275" s="15">
        <v>264</v>
      </c>
      <c r="L275" s="14" t="str">
        <f>Parameters1!$L$27</f>
        <v>Transportation and storage</v>
      </c>
      <c r="M275" s="14" t="s">
        <v>15</v>
      </c>
      <c r="N275" s="16">
        <v>84769</v>
      </c>
      <c r="O275" s="16">
        <v>8702</v>
      </c>
      <c r="P275" s="16">
        <v>2730</v>
      </c>
      <c r="Q275" s="16">
        <v>3510</v>
      </c>
      <c r="R275" s="16">
        <v>27351</v>
      </c>
      <c r="S275" s="16">
        <v>4282</v>
      </c>
      <c r="T275" s="16">
        <v>1610</v>
      </c>
      <c r="U275" s="16">
        <v>3501</v>
      </c>
      <c r="V275" s="16">
        <v>1372</v>
      </c>
      <c r="W275" s="16">
        <v>127</v>
      </c>
      <c r="X275" s="18">
        <f>SUM(N275:W275)</f>
        <v>137954</v>
      </c>
      <c r="AA275" s="14" t="str">
        <f t="shared" si="40"/>
        <v>Transportation and storage</v>
      </c>
      <c r="AB275" s="14" t="s">
        <v>15</v>
      </c>
      <c r="AC275" s="16">
        <v>578</v>
      </c>
      <c r="AD275" s="16">
        <v>82</v>
      </c>
      <c r="AE275" s="16">
        <v>24</v>
      </c>
      <c r="AF275" s="16">
        <v>61</v>
      </c>
      <c r="AG275" s="16">
        <v>684</v>
      </c>
      <c r="AH275" s="16">
        <v>54</v>
      </c>
      <c r="AI275" s="16">
        <v>32</v>
      </c>
      <c r="AJ275" s="16">
        <v>59</v>
      </c>
      <c r="AK275" s="16">
        <v>1</v>
      </c>
      <c r="AL275" s="16">
        <v>0</v>
      </c>
      <c r="AM275" s="18">
        <f t="shared" si="42"/>
        <v>1575</v>
      </c>
    </row>
    <row r="276" spans="7:72" x14ac:dyDescent="0.3">
      <c r="G276" s="15">
        <v>265</v>
      </c>
      <c r="L276" s="14" t="str">
        <f>Parameters1!$L$27</f>
        <v>Transportation and storage</v>
      </c>
      <c r="M276" s="14" t="s">
        <v>15</v>
      </c>
      <c r="N276" s="17">
        <v>0.61399999999999999</v>
      </c>
      <c r="O276" s="17">
        <v>6.3E-2</v>
      </c>
      <c r="P276" s="17">
        <v>0.02</v>
      </c>
      <c r="Q276" s="17">
        <v>0.03</v>
      </c>
      <c r="R276" s="17">
        <v>0.19800000000000001</v>
      </c>
      <c r="S276" s="17">
        <v>3.1E-2</v>
      </c>
      <c r="T276" s="17">
        <v>1.2E-2</v>
      </c>
      <c r="U276" s="17">
        <v>2.5000000000000001E-2</v>
      </c>
      <c r="V276" s="17">
        <v>0.01</v>
      </c>
      <c r="W276" s="17">
        <v>1E-3</v>
      </c>
      <c r="X276" s="19">
        <f t="shared" ref="X276:X278" si="43">SUM(N276:W276)</f>
        <v>1.004</v>
      </c>
      <c r="AA276" s="14" t="str">
        <f t="shared" si="40"/>
        <v>Transportation and storage</v>
      </c>
      <c r="AB276" s="14" t="s">
        <v>15</v>
      </c>
      <c r="AC276" s="17">
        <v>0.36699999999999999</v>
      </c>
      <c r="AD276" s="17">
        <v>5.1999999999999998E-2</v>
      </c>
      <c r="AE276" s="17">
        <v>1.4999999999999999E-2</v>
      </c>
      <c r="AF276" s="17">
        <v>0.04</v>
      </c>
      <c r="AG276" s="17">
        <v>0.434</v>
      </c>
      <c r="AH276" s="17">
        <v>3.4000000000000002E-2</v>
      </c>
      <c r="AI276" s="17">
        <v>0.02</v>
      </c>
      <c r="AJ276" s="17">
        <v>3.6999999999999998E-2</v>
      </c>
      <c r="AK276" s="17">
        <v>1E-3</v>
      </c>
      <c r="AL276" s="17">
        <v>0</v>
      </c>
      <c r="AM276" s="19">
        <f t="shared" si="42"/>
        <v>1</v>
      </c>
    </row>
    <row r="277" spans="7:72" x14ac:dyDescent="0.3">
      <c r="G277" s="15">
        <v>266</v>
      </c>
      <c r="L277" s="14" t="str">
        <f>Parameters1!$L$27</f>
        <v>Transportation and storage</v>
      </c>
      <c r="M277" s="14" t="s">
        <v>16</v>
      </c>
      <c r="N277" s="16">
        <v>28719</v>
      </c>
      <c r="O277" s="16">
        <v>3299</v>
      </c>
      <c r="P277" s="16">
        <v>309</v>
      </c>
      <c r="Q277" s="16">
        <v>446</v>
      </c>
      <c r="R277" s="16">
        <v>9365</v>
      </c>
      <c r="S277" s="16">
        <v>941</v>
      </c>
      <c r="T277" s="16">
        <v>97</v>
      </c>
      <c r="U277" s="16">
        <v>137</v>
      </c>
      <c r="V277" s="16">
        <v>541</v>
      </c>
      <c r="W277" s="16">
        <v>86</v>
      </c>
      <c r="X277" s="18">
        <f t="shared" si="43"/>
        <v>43940</v>
      </c>
      <c r="AA277" s="14" t="str">
        <f t="shared" si="40"/>
        <v>Transportation and storage</v>
      </c>
      <c r="AB277" s="14" t="s">
        <v>16</v>
      </c>
      <c r="AC277" s="16">
        <v>288</v>
      </c>
      <c r="AD277" s="16">
        <v>22</v>
      </c>
      <c r="AE277" s="16">
        <v>11</v>
      </c>
      <c r="AF277" s="16">
        <v>10</v>
      </c>
      <c r="AG277" s="16">
        <v>460</v>
      </c>
      <c r="AH277" s="16">
        <v>27</v>
      </c>
      <c r="AI277" s="16">
        <v>4</v>
      </c>
      <c r="AJ277" s="16">
        <v>2</v>
      </c>
      <c r="AK277" s="16">
        <v>0</v>
      </c>
      <c r="AL277" s="16">
        <v>1</v>
      </c>
      <c r="AM277" s="18">
        <f t="shared" si="42"/>
        <v>825</v>
      </c>
    </row>
    <row r="278" spans="7:72" x14ac:dyDescent="0.3">
      <c r="G278" s="15">
        <v>267</v>
      </c>
      <c r="L278" s="14" t="str">
        <f>Parameters1!$L$27</f>
        <v>Transportation and storage</v>
      </c>
      <c r="M278" s="14" t="s">
        <v>16</v>
      </c>
      <c r="N278" s="17">
        <v>0.65400000000000003</v>
      </c>
      <c r="O278" s="17">
        <v>7.4999999999999997E-2</v>
      </c>
      <c r="P278" s="17">
        <v>7.0000000000000001E-3</v>
      </c>
      <c r="Q278" s="17">
        <v>0.01</v>
      </c>
      <c r="R278" s="17">
        <v>0.21299999999999999</v>
      </c>
      <c r="S278" s="17">
        <v>2.1000000000000001E-2</v>
      </c>
      <c r="T278" s="17">
        <v>2E-3</v>
      </c>
      <c r="U278" s="17">
        <v>3.0000000000000001E-3</v>
      </c>
      <c r="V278" s="17">
        <v>1.2E-2</v>
      </c>
      <c r="W278" s="17">
        <v>2E-3</v>
      </c>
      <c r="X278" s="19">
        <f t="shared" si="43"/>
        <v>0.999</v>
      </c>
      <c r="AA278" s="14" t="str">
        <f t="shared" si="40"/>
        <v>Transportation and storage</v>
      </c>
      <c r="AB278" s="14" t="s">
        <v>16</v>
      </c>
      <c r="AC278" s="17">
        <v>0.34899999999999998</v>
      </c>
      <c r="AD278" s="17">
        <v>2.7E-2</v>
      </c>
      <c r="AE278" s="17">
        <v>1.2999999999999999E-2</v>
      </c>
      <c r="AF278" s="17">
        <v>0.01</v>
      </c>
      <c r="AG278" s="17">
        <v>0.55800000000000005</v>
      </c>
      <c r="AH278" s="17">
        <v>3.3000000000000002E-2</v>
      </c>
      <c r="AI278" s="17">
        <v>5.0000000000000001E-3</v>
      </c>
      <c r="AJ278" s="17">
        <v>2E-3</v>
      </c>
      <c r="AK278" s="17">
        <v>0</v>
      </c>
      <c r="AL278" s="17">
        <v>1E-3</v>
      </c>
      <c r="AM278" s="19">
        <f t="shared" si="42"/>
        <v>0.99800000000000011</v>
      </c>
    </row>
    <row r="279" spans="7:72" x14ac:dyDescent="0.3">
      <c r="G279" s="15">
        <v>268</v>
      </c>
      <c r="L279" s="14" t="str">
        <f>Parameters1!$L$27</f>
        <v>Transportation and storage</v>
      </c>
      <c r="M279" s="14" t="s">
        <v>17</v>
      </c>
      <c r="N279" s="16">
        <v>172181</v>
      </c>
      <c r="O279" s="16">
        <v>22096</v>
      </c>
      <c r="P279" s="16">
        <v>10516</v>
      </c>
      <c r="Q279" s="16">
        <v>21842</v>
      </c>
      <c r="R279" s="16">
        <v>62308</v>
      </c>
      <c r="S279" s="16">
        <v>10374</v>
      </c>
      <c r="T279" s="16">
        <v>6061</v>
      </c>
      <c r="U279" s="16">
        <v>13932</v>
      </c>
      <c r="V279" s="16">
        <v>3647</v>
      </c>
      <c r="W279" s="16">
        <v>455</v>
      </c>
      <c r="X279" s="18">
        <f>SUM(N279:W279)</f>
        <v>323412</v>
      </c>
      <c r="AA279" s="14" t="str">
        <f t="shared" si="40"/>
        <v>Transportation and storage</v>
      </c>
      <c r="AB279" s="14" t="s">
        <v>17</v>
      </c>
      <c r="AC279" s="16">
        <v>1489</v>
      </c>
      <c r="AD279" s="16">
        <v>208</v>
      </c>
      <c r="AE279" s="16">
        <v>179</v>
      </c>
      <c r="AF279" s="16">
        <v>395</v>
      </c>
      <c r="AG279" s="16">
        <v>1732</v>
      </c>
      <c r="AH279" s="16">
        <v>172</v>
      </c>
      <c r="AI279" s="16">
        <v>111</v>
      </c>
      <c r="AJ279" s="16">
        <v>235</v>
      </c>
      <c r="AK279" s="16">
        <v>8</v>
      </c>
      <c r="AL279" s="16">
        <v>4</v>
      </c>
      <c r="AM279" s="18">
        <f>SUM(AC279:AL279)</f>
        <v>4533</v>
      </c>
    </row>
    <row r="280" spans="7:72" x14ac:dyDescent="0.3">
      <c r="G280" s="15">
        <v>269</v>
      </c>
      <c r="L280" s="14" t="str">
        <f>Parameters1!$L$27</f>
        <v>Transportation and storage</v>
      </c>
      <c r="M280" s="14" t="s">
        <v>17</v>
      </c>
      <c r="N280" s="17">
        <v>0.53200000000000003</v>
      </c>
      <c r="O280" s="17">
        <v>6.8000000000000005E-2</v>
      </c>
      <c r="P280" s="17">
        <v>3.3000000000000002E-2</v>
      </c>
      <c r="Q280" s="17">
        <v>6.8000000000000005E-2</v>
      </c>
      <c r="R280" s="17">
        <v>0.193</v>
      </c>
      <c r="S280" s="17">
        <v>3.2000000000000001E-2</v>
      </c>
      <c r="T280" s="17">
        <v>1.9E-2</v>
      </c>
      <c r="U280" s="17">
        <v>4.2999999999999997E-2</v>
      </c>
      <c r="V280" s="17">
        <v>1.0999999999999999E-2</v>
      </c>
      <c r="W280" s="17">
        <v>1E-3</v>
      </c>
      <c r="X280" s="19">
        <f t="shared" ref="X280:X291" si="44">SUM(N280:W280)</f>
        <v>1.0000000000000002</v>
      </c>
      <c r="AA280" s="14" t="str">
        <f t="shared" si="40"/>
        <v>Transportation and storage</v>
      </c>
      <c r="AB280" s="14" t="s">
        <v>17</v>
      </c>
      <c r="AC280" s="17">
        <v>0.32800000000000001</v>
      </c>
      <c r="AD280" s="17">
        <v>4.5999999999999999E-2</v>
      </c>
      <c r="AE280" s="17">
        <v>3.9E-2</v>
      </c>
      <c r="AF280" s="17">
        <v>8.6999999999999994E-2</v>
      </c>
      <c r="AG280" s="17">
        <v>0.38200000000000001</v>
      </c>
      <c r="AH280" s="17">
        <v>3.7999999999999999E-2</v>
      </c>
      <c r="AI280" s="17">
        <v>2.4E-2</v>
      </c>
      <c r="AJ280" s="17">
        <v>5.1999999999999998E-2</v>
      </c>
      <c r="AK280" s="17">
        <v>2E-3</v>
      </c>
      <c r="AL280" s="17">
        <v>1E-3</v>
      </c>
      <c r="AM280" s="19">
        <f t="shared" ref="AM280:AM285" si="45">SUM(AC280:AL280)</f>
        <v>0.99900000000000011</v>
      </c>
    </row>
    <row r="281" spans="7:72" x14ac:dyDescent="0.3">
      <c r="G281" s="15">
        <v>270</v>
      </c>
      <c r="L281" s="14" t="str">
        <f>Parameters1!$L$27</f>
        <v>Transportation and storage</v>
      </c>
      <c r="M281" s="14" t="s">
        <v>18</v>
      </c>
      <c r="N281" s="16">
        <v>7436</v>
      </c>
      <c r="O281" s="16">
        <v>636</v>
      </c>
      <c r="P281" s="16">
        <v>189</v>
      </c>
      <c r="Q281" s="16">
        <v>370</v>
      </c>
      <c r="R281" s="16">
        <v>3310</v>
      </c>
      <c r="S281" s="16">
        <v>303</v>
      </c>
      <c r="T281" s="16">
        <v>80</v>
      </c>
      <c r="U281" s="16">
        <v>151</v>
      </c>
      <c r="V281" s="16">
        <v>90</v>
      </c>
      <c r="W281" s="16">
        <v>7</v>
      </c>
      <c r="X281" s="18">
        <f t="shared" si="44"/>
        <v>12572</v>
      </c>
      <c r="AA281" s="14" t="str">
        <f t="shared" si="40"/>
        <v>Transportation and storage</v>
      </c>
      <c r="AB281" s="14" t="s">
        <v>18</v>
      </c>
      <c r="AC281" s="16">
        <v>194</v>
      </c>
      <c r="AD281" s="16">
        <v>10</v>
      </c>
      <c r="AE281" s="16">
        <v>1</v>
      </c>
      <c r="AF281" s="16">
        <v>2</v>
      </c>
      <c r="AG281" s="16">
        <v>441</v>
      </c>
      <c r="AH281" s="16">
        <v>35</v>
      </c>
      <c r="AI281" s="16">
        <v>1</v>
      </c>
      <c r="AJ281" s="16">
        <v>3</v>
      </c>
      <c r="AK281" s="16">
        <v>0</v>
      </c>
      <c r="AL281" s="16">
        <v>0</v>
      </c>
      <c r="AM281" s="18">
        <f t="shared" si="45"/>
        <v>687</v>
      </c>
    </row>
    <row r="282" spans="7:72" x14ac:dyDescent="0.3">
      <c r="G282" s="15">
        <v>271</v>
      </c>
      <c r="L282" s="14" t="str">
        <f>Parameters1!$L$27</f>
        <v>Transportation and storage</v>
      </c>
      <c r="M282" s="14" t="s">
        <v>18</v>
      </c>
      <c r="N282" s="17">
        <v>0.59099999999999997</v>
      </c>
      <c r="O282" s="17">
        <v>5.0999999999999997E-2</v>
      </c>
      <c r="P282" s="17">
        <v>1.4999999999999999E-2</v>
      </c>
      <c r="Q282" s="17">
        <v>2.9000000000000001E-2</v>
      </c>
      <c r="R282" s="17">
        <v>0.26300000000000001</v>
      </c>
      <c r="S282" s="17">
        <v>2.4E-2</v>
      </c>
      <c r="T282" s="17">
        <v>6.0000000000000001E-3</v>
      </c>
      <c r="U282" s="17">
        <v>1.2E-2</v>
      </c>
      <c r="V282" s="17">
        <v>7.0000000000000001E-3</v>
      </c>
      <c r="W282" s="17">
        <v>1E-3</v>
      </c>
      <c r="X282" s="19">
        <f t="shared" si="44"/>
        <v>0.99900000000000011</v>
      </c>
      <c r="AA282" s="14" t="str">
        <f t="shared" si="40"/>
        <v>Transportation and storage</v>
      </c>
      <c r="AB282" s="14" t="s">
        <v>18</v>
      </c>
      <c r="AC282" s="17">
        <v>0.28199999999999997</v>
      </c>
      <c r="AD282" s="17">
        <v>1.4999999999999999E-2</v>
      </c>
      <c r="AE282" s="17">
        <v>1E-3</v>
      </c>
      <c r="AF282" s="17">
        <v>3.0000000000000001E-3</v>
      </c>
      <c r="AG282" s="17">
        <v>0.64200000000000002</v>
      </c>
      <c r="AH282" s="17">
        <v>5.0999999999999997E-2</v>
      </c>
      <c r="AI282" s="17">
        <v>1E-3</v>
      </c>
      <c r="AJ282" s="17">
        <v>4.0000000000000001E-3</v>
      </c>
      <c r="AK282" s="17">
        <v>0</v>
      </c>
      <c r="AL282" s="17">
        <v>0</v>
      </c>
      <c r="AM282" s="19">
        <f t="shared" si="45"/>
        <v>0.99900000000000011</v>
      </c>
    </row>
    <row r="283" spans="7:72" x14ac:dyDescent="0.3">
      <c r="G283" s="15">
        <v>272</v>
      </c>
      <c r="L283" s="14" t="str">
        <f>Parameters1!$L$27</f>
        <v>Transportation and storage</v>
      </c>
      <c r="M283" s="14" t="s">
        <v>19</v>
      </c>
      <c r="N283" s="16">
        <v>179617</v>
      </c>
      <c r="O283" s="16">
        <v>22732</v>
      </c>
      <c r="P283" s="16">
        <v>10705</v>
      </c>
      <c r="Q283" s="16">
        <v>22212</v>
      </c>
      <c r="R283" s="16">
        <v>65618</v>
      </c>
      <c r="S283" s="16">
        <v>10677</v>
      </c>
      <c r="T283" s="16">
        <v>6141</v>
      </c>
      <c r="U283" s="16">
        <v>14083</v>
      </c>
      <c r="V283" s="16">
        <v>3737</v>
      </c>
      <c r="W283" s="16">
        <v>462</v>
      </c>
      <c r="X283" s="18">
        <f t="shared" si="44"/>
        <v>335984</v>
      </c>
      <c r="AA283" s="14" t="str">
        <f t="shared" si="40"/>
        <v>Transportation and storage</v>
      </c>
      <c r="AB283" s="14" t="s">
        <v>19</v>
      </c>
      <c r="AC283" s="16">
        <v>1683</v>
      </c>
      <c r="AD283" s="16">
        <v>218</v>
      </c>
      <c r="AE283" s="16">
        <v>180</v>
      </c>
      <c r="AF283" s="16">
        <v>397</v>
      </c>
      <c r="AG283" s="16">
        <v>2173</v>
      </c>
      <c r="AH283" s="16">
        <v>207</v>
      </c>
      <c r="AI283" s="16">
        <v>112</v>
      </c>
      <c r="AJ283" s="16">
        <v>238</v>
      </c>
      <c r="AK283" s="16">
        <v>8</v>
      </c>
      <c r="AL283" s="16">
        <v>4</v>
      </c>
      <c r="AM283" s="18">
        <f t="shared" si="45"/>
        <v>5220</v>
      </c>
    </row>
    <row r="284" spans="7:72" x14ac:dyDescent="0.3">
      <c r="G284" s="15">
        <v>273</v>
      </c>
      <c r="L284" s="14" t="str">
        <f>Parameters1!$L$28</f>
        <v>Water supply, sewerage, waste management and remediation activities</v>
      </c>
      <c r="M284" s="14" t="s">
        <v>11</v>
      </c>
      <c r="N284" s="16">
        <v>300</v>
      </c>
      <c r="O284" s="16">
        <v>48</v>
      </c>
      <c r="P284" s="16">
        <v>24</v>
      </c>
      <c r="Q284" s="16">
        <v>183</v>
      </c>
      <c r="R284" s="16">
        <v>140</v>
      </c>
      <c r="S284" s="16">
        <v>23</v>
      </c>
      <c r="T284" s="16">
        <v>14</v>
      </c>
      <c r="U284" s="16">
        <v>52</v>
      </c>
      <c r="V284" s="16">
        <v>2</v>
      </c>
      <c r="W284" s="16">
        <v>1</v>
      </c>
      <c r="X284" s="18">
        <f t="shared" si="44"/>
        <v>787</v>
      </c>
      <c r="AA284" s="14" t="str">
        <f t="shared" si="40"/>
        <v>Water supply, sewerage, waste management and remediation activities</v>
      </c>
      <c r="AB284" s="14" t="s">
        <v>11</v>
      </c>
      <c r="AC284" s="16">
        <v>3</v>
      </c>
      <c r="AD284" s="16">
        <v>0</v>
      </c>
      <c r="AE284" s="16">
        <v>3</v>
      </c>
      <c r="AF284" s="16">
        <v>2</v>
      </c>
      <c r="AG284" s="16">
        <v>1</v>
      </c>
      <c r="AH284" s="16">
        <v>1</v>
      </c>
      <c r="AI284" s="16">
        <v>2</v>
      </c>
      <c r="AJ284" s="16">
        <v>1</v>
      </c>
      <c r="AK284" s="16">
        <v>0</v>
      </c>
      <c r="AL284" s="16">
        <v>0</v>
      </c>
      <c r="AM284" s="18">
        <f t="shared" si="45"/>
        <v>13</v>
      </c>
      <c r="BT284" s="1">
        <v>52</v>
      </c>
    </row>
    <row r="285" spans="7:72" x14ac:dyDescent="0.3">
      <c r="G285" s="15">
        <v>274</v>
      </c>
      <c r="L285" s="14" t="str">
        <f>Parameters1!$L$28</f>
        <v>Water supply, sewerage, waste management and remediation activities</v>
      </c>
      <c r="M285" s="14" t="s">
        <v>11</v>
      </c>
      <c r="N285" s="17">
        <v>0.38100000000000001</v>
      </c>
      <c r="O285" s="17">
        <v>6.0999999999999999E-2</v>
      </c>
      <c r="P285" s="17">
        <v>0.03</v>
      </c>
      <c r="Q285" s="17">
        <v>0.23</v>
      </c>
      <c r="R285" s="17">
        <v>0.17799999999999999</v>
      </c>
      <c r="S285" s="17">
        <v>2.9000000000000001E-2</v>
      </c>
      <c r="T285" s="17">
        <v>1.7999999999999999E-2</v>
      </c>
      <c r="U285" s="17">
        <v>6.6000000000000003E-2</v>
      </c>
      <c r="V285" s="17">
        <v>3.0000000000000001E-3</v>
      </c>
      <c r="W285" s="17">
        <v>1E-3</v>
      </c>
      <c r="X285" s="19">
        <f t="shared" si="44"/>
        <v>0.99699999999999989</v>
      </c>
      <c r="AA285" s="14" t="str">
        <f t="shared" si="40"/>
        <v>Water supply, sewerage, waste management and remediation activities</v>
      </c>
      <c r="AB285" s="14" t="s">
        <v>11</v>
      </c>
      <c r="AC285" s="17">
        <v>0.23100000000000001</v>
      </c>
      <c r="AD285" s="17">
        <v>0</v>
      </c>
      <c r="AE285" s="17">
        <v>0.23100000000000001</v>
      </c>
      <c r="AF285" s="17">
        <v>0.15</v>
      </c>
      <c r="AG285" s="17">
        <v>7.6999999999999999E-2</v>
      </c>
      <c r="AH285" s="17">
        <v>7.6999999999999999E-2</v>
      </c>
      <c r="AI285" s="17">
        <v>0.154</v>
      </c>
      <c r="AJ285" s="17">
        <v>7.6999999999999999E-2</v>
      </c>
      <c r="AK285" s="17">
        <v>0</v>
      </c>
      <c r="AL285" s="17">
        <v>0</v>
      </c>
      <c r="AM285" s="19">
        <f t="shared" si="45"/>
        <v>0.99699999999999989</v>
      </c>
    </row>
    <row r="286" spans="7:72" x14ac:dyDescent="0.3">
      <c r="G286" s="15">
        <v>275</v>
      </c>
      <c r="L286" s="14" t="str">
        <f>Parameters1!$L$28</f>
        <v>Water supply, sewerage, waste management and remediation activities</v>
      </c>
      <c r="M286" s="14" t="s">
        <v>12</v>
      </c>
      <c r="N286" s="16">
        <v>1037</v>
      </c>
      <c r="O286" s="16">
        <v>101</v>
      </c>
      <c r="P286" s="16">
        <v>67</v>
      </c>
      <c r="Q286" s="16">
        <v>318</v>
      </c>
      <c r="R286" s="16">
        <v>547</v>
      </c>
      <c r="S286" s="16">
        <v>54</v>
      </c>
      <c r="T286" s="16">
        <v>33</v>
      </c>
      <c r="U286" s="16">
        <v>154</v>
      </c>
      <c r="V286" s="16">
        <v>22</v>
      </c>
      <c r="W286" s="16">
        <v>6</v>
      </c>
      <c r="X286" s="18">
        <f t="shared" si="44"/>
        <v>2339</v>
      </c>
      <c r="AA286" s="14" t="str">
        <f t="shared" si="40"/>
        <v>Water supply, sewerage, waste management and remediation activities</v>
      </c>
      <c r="AB286" s="14" t="s">
        <v>12</v>
      </c>
      <c r="AC286" s="16">
        <v>8</v>
      </c>
      <c r="AD286" s="16">
        <v>1</v>
      </c>
      <c r="AE286" s="16">
        <v>1</v>
      </c>
      <c r="AF286" s="16">
        <v>4</v>
      </c>
      <c r="AG286" s="16">
        <v>2</v>
      </c>
      <c r="AH286" s="16">
        <v>0</v>
      </c>
      <c r="AI286" s="16">
        <v>2</v>
      </c>
      <c r="AJ286" s="16">
        <v>1</v>
      </c>
      <c r="AK286" s="16">
        <v>0</v>
      </c>
      <c r="AL286" s="16">
        <v>0</v>
      </c>
      <c r="AM286" s="18">
        <f>SUM(AC286:AL286)</f>
        <v>19</v>
      </c>
    </row>
    <row r="287" spans="7:72" x14ac:dyDescent="0.3">
      <c r="G287" s="15">
        <v>276</v>
      </c>
      <c r="L287" s="14" t="str">
        <f>Parameters1!$L$28</f>
        <v>Water supply, sewerage, waste management and remediation activities</v>
      </c>
      <c r="M287" s="14" t="s">
        <v>12</v>
      </c>
      <c r="N287" s="17">
        <v>0.443</v>
      </c>
      <c r="O287" s="17">
        <v>4.2999999999999997E-2</v>
      </c>
      <c r="P287" s="17">
        <v>2.9000000000000001E-2</v>
      </c>
      <c r="Q287" s="17">
        <v>0.14000000000000001</v>
      </c>
      <c r="R287" s="17">
        <v>0.23400000000000001</v>
      </c>
      <c r="S287" s="17">
        <v>2.3E-2</v>
      </c>
      <c r="T287" s="17">
        <v>1.4E-2</v>
      </c>
      <c r="U287" s="52">
        <v>6.6000000000000003E-2</v>
      </c>
      <c r="V287" s="17">
        <v>8.9999999999999993E-3</v>
      </c>
      <c r="W287" s="17">
        <v>3.0000000000000001E-3</v>
      </c>
      <c r="X287" s="19">
        <f t="shared" si="44"/>
        <v>1.0039999999999998</v>
      </c>
      <c r="AA287" s="14" t="str">
        <f t="shared" si="40"/>
        <v>Water supply, sewerage, waste management and remediation activities</v>
      </c>
      <c r="AB287" s="14" t="s">
        <v>12</v>
      </c>
      <c r="AC287" s="17">
        <v>0.42099999999999999</v>
      </c>
      <c r="AD287" s="17">
        <v>5.2999999999999999E-2</v>
      </c>
      <c r="AE287" s="17">
        <v>5.2999999999999999E-2</v>
      </c>
      <c r="AF287" s="17">
        <v>0.21</v>
      </c>
      <c r="AG287" s="17">
        <v>0.105</v>
      </c>
      <c r="AH287" s="17">
        <v>0</v>
      </c>
      <c r="AI287" s="17">
        <v>0.105</v>
      </c>
      <c r="AJ287" s="17">
        <v>5.2999999999999999E-2</v>
      </c>
      <c r="AK287" s="17">
        <v>0</v>
      </c>
      <c r="AL287" s="17">
        <v>0</v>
      </c>
      <c r="AM287" s="19">
        <f t="shared" ref="AM287" si="46">SUM(AC287:AL287)</f>
        <v>1</v>
      </c>
    </row>
    <row r="288" spans="7:72" x14ac:dyDescent="0.3">
      <c r="G288" s="15">
        <v>277</v>
      </c>
      <c r="L288" s="14" t="str">
        <f>Parameters1!$L$28</f>
        <v>Water supply, sewerage, waste management and remediation activities</v>
      </c>
      <c r="M288" s="14" t="s">
        <v>13</v>
      </c>
      <c r="N288" s="16">
        <v>3859</v>
      </c>
      <c r="O288" s="16">
        <v>416</v>
      </c>
      <c r="P288" s="16">
        <v>197</v>
      </c>
      <c r="Q288" s="16">
        <v>767</v>
      </c>
      <c r="R288" s="16">
        <v>3008</v>
      </c>
      <c r="S288" s="16">
        <v>288</v>
      </c>
      <c r="T288" s="16">
        <v>147</v>
      </c>
      <c r="U288" s="61">
        <v>424</v>
      </c>
      <c r="V288" s="16">
        <v>52</v>
      </c>
      <c r="W288" s="16">
        <v>15</v>
      </c>
      <c r="X288" s="18">
        <f t="shared" si="44"/>
        <v>9173</v>
      </c>
      <c r="AA288" s="14" t="str">
        <f t="shared" si="40"/>
        <v>Water supply, sewerage, waste management and remediation activities</v>
      </c>
      <c r="AB288" s="14" t="s">
        <v>13</v>
      </c>
      <c r="AC288" s="16">
        <v>43</v>
      </c>
      <c r="AD288" s="16">
        <v>3</v>
      </c>
      <c r="AE288" s="16">
        <v>5</v>
      </c>
      <c r="AF288" s="16">
        <v>20</v>
      </c>
      <c r="AG288" s="16">
        <v>18</v>
      </c>
      <c r="AH288" s="16">
        <v>5</v>
      </c>
      <c r="AI288" s="16">
        <v>0</v>
      </c>
      <c r="AJ288" s="16">
        <v>12</v>
      </c>
      <c r="AK288" s="16">
        <v>0</v>
      </c>
      <c r="AL288" s="16">
        <v>0</v>
      </c>
      <c r="AM288" s="18">
        <f>SUM(AC288:AL288)</f>
        <v>106</v>
      </c>
    </row>
    <row r="289" spans="7:39" x14ac:dyDescent="0.3">
      <c r="G289" s="15">
        <v>278</v>
      </c>
      <c r="L289" s="14" t="str">
        <f>Parameters1!$L$28</f>
        <v>Water supply, sewerage, waste management and remediation activities</v>
      </c>
      <c r="M289" s="14" t="s">
        <v>13</v>
      </c>
      <c r="N289" s="17">
        <v>0.42099999999999999</v>
      </c>
      <c r="O289" s="17">
        <v>4.4999999999999998E-2</v>
      </c>
      <c r="P289" s="17">
        <v>2.1000000000000001E-2</v>
      </c>
      <c r="Q289" s="17">
        <v>0.08</v>
      </c>
      <c r="R289" s="17">
        <v>0.32800000000000001</v>
      </c>
      <c r="S289" s="17">
        <v>3.1E-2</v>
      </c>
      <c r="T289" s="17">
        <v>1.6E-2</v>
      </c>
      <c r="U289" s="17">
        <v>4.5999999999999999E-2</v>
      </c>
      <c r="V289" s="17">
        <v>6.0000000000000001E-3</v>
      </c>
      <c r="W289" s="17">
        <v>2E-3</v>
      </c>
      <c r="X289" s="19">
        <f t="shared" si="44"/>
        <v>0.99600000000000011</v>
      </c>
      <c r="AA289" s="14" t="str">
        <f t="shared" si="40"/>
        <v>Water supply, sewerage, waste management and remediation activities</v>
      </c>
      <c r="AB289" s="14" t="s">
        <v>13</v>
      </c>
      <c r="AC289" s="17">
        <v>0.40600000000000003</v>
      </c>
      <c r="AD289" s="17">
        <v>2.8000000000000001E-2</v>
      </c>
      <c r="AE289" s="17">
        <v>4.7E-2</v>
      </c>
      <c r="AF289" s="17">
        <v>0.19</v>
      </c>
      <c r="AG289" s="17">
        <v>0.17</v>
      </c>
      <c r="AH289" s="17">
        <v>4.7E-2</v>
      </c>
      <c r="AI289" s="17">
        <v>0</v>
      </c>
      <c r="AJ289" s="17">
        <v>0.113</v>
      </c>
      <c r="AK289" s="17">
        <v>0</v>
      </c>
      <c r="AL289" s="17">
        <v>0</v>
      </c>
      <c r="AM289" s="19">
        <f t="shared" ref="AM289:AM295" si="47">SUM(AC289:AL289)</f>
        <v>1.0010000000000001</v>
      </c>
    </row>
    <row r="290" spans="7:39" x14ac:dyDescent="0.3">
      <c r="G290" s="15">
        <v>279</v>
      </c>
      <c r="L290" s="14" t="str">
        <f>Parameters1!$L$28</f>
        <v>Water supply, sewerage, waste management and remediation activities</v>
      </c>
      <c r="M290" s="14" t="s">
        <v>14</v>
      </c>
      <c r="N290" s="16">
        <v>11724</v>
      </c>
      <c r="O290" s="16">
        <v>1258</v>
      </c>
      <c r="P290" s="16">
        <v>246</v>
      </c>
      <c r="Q290" s="16">
        <v>1306</v>
      </c>
      <c r="R290" s="16">
        <v>9026</v>
      </c>
      <c r="S290" s="16">
        <v>1037</v>
      </c>
      <c r="T290" s="16">
        <v>251</v>
      </c>
      <c r="U290" s="16">
        <v>872</v>
      </c>
      <c r="V290" s="16">
        <v>100</v>
      </c>
      <c r="W290" s="16">
        <v>14</v>
      </c>
      <c r="X290" s="18">
        <f t="shared" si="44"/>
        <v>25834</v>
      </c>
      <c r="AA290" s="14" t="str">
        <f t="shared" si="40"/>
        <v>Water supply, sewerage, waste management and remediation activities</v>
      </c>
      <c r="AB290" s="14" t="s">
        <v>14</v>
      </c>
      <c r="AC290" s="16">
        <v>100</v>
      </c>
      <c r="AD290" s="16">
        <v>14</v>
      </c>
      <c r="AE290" s="16">
        <v>3</v>
      </c>
      <c r="AF290" s="16">
        <v>31</v>
      </c>
      <c r="AG290" s="16">
        <v>88</v>
      </c>
      <c r="AH290" s="16">
        <v>14</v>
      </c>
      <c r="AI290" s="16">
        <v>6</v>
      </c>
      <c r="AJ290" s="16">
        <v>19</v>
      </c>
      <c r="AK290" s="16">
        <v>0</v>
      </c>
      <c r="AL290" s="16">
        <v>0</v>
      </c>
      <c r="AM290" s="18">
        <f t="shared" si="47"/>
        <v>275</v>
      </c>
    </row>
    <row r="291" spans="7:39" x14ac:dyDescent="0.3">
      <c r="G291" s="15">
        <v>280</v>
      </c>
      <c r="L291" s="14" t="str">
        <f>Parameters1!$L$28</f>
        <v>Water supply, sewerage, waste management and remediation activities</v>
      </c>
      <c r="M291" s="14" t="s">
        <v>14</v>
      </c>
      <c r="N291" s="17">
        <v>0.45400000000000001</v>
      </c>
      <c r="O291" s="17">
        <v>4.9000000000000002E-2</v>
      </c>
      <c r="P291" s="17">
        <v>0.01</v>
      </c>
      <c r="Q291" s="17">
        <v>0.05</v>
      </c>
      <c r="R291" s="17">
        <v>0.34899999999999998</v>
      </c>
      <c r="S291" s="17">
        <v>0.04</v>
      </c>
      <c r="T291" s="17">
        <v>0.01</v>
      </c>
      <c r="U291" s="17">
        <v>3.4000000000000002E-2</v>
      </c>
      <c r="V291" s="17">
        <v>4.0000000000000001E-3</v>
      </c>
      <c r="W291" s="17">
        <v>1E-3</v>
      </c>
      <c r="X291" s="19">
        <f t="shared" si="44"/>
        <v>1.0009999999999999</v>
      </c>
      <c r="AA291" s="14" t="str">
        <f t="shared" si="40"/>
        <v>Water supply, sewerage, waste management and remediation activities</v>
      </c>
      <c r="AB291" s="14" t="s">
        <v>14</v>
      </c>
      <c r="AC291" s="17">
        <v>0.36399999999999999</v>
      </c>
      <c r="AD291" s="17">
        <v>5.0999999999999997E-2</v>
      </c>
      <c r="AE291" s="17">
        <v>1.0999999999999999E-2</v>
      </c>
      <c r="AF291" s="17">
        <v>0.11</v>
      </c>
      <c r="AG291" s="17">
        <v>0.32</v>
      </c>
      <c r="AH291" s="17">
        <v>5.0999999999999997E-2</v>
      </c>
      <c r="AI291" s="17">
        <v>2.1999999999999999E-2</v>
      </c>
      <c r="AJ291" s="17">
        <v>6.9000000000000006E-2</v>
      </c>
      <c r="AK291" s="17">
        <v>0</v>
      </c>
      <c r="AL291" s="17">
        <v>0</v>
      </c>
      <c r="AM291" s="19">
        <f t="shared" si="47"/>
        <v>0.99800000000000022</v>
      </c>
    </row>
    <row r="292" spans="7:39" x14ac:dyDescent="0.3">
      <c r="G292" s="15">
        <v>281</v>
      </c>
      <c r="L292" s="14" t="str">
        <f>Parameters1!$L$28</f>
        <v>Water supply, sewerage, waste management and remediation activities</v>
      </c>
      <c r="M292" s="14" t="s">
        <v>15</v>
      </c>
      <c r="N292" s="16">
        <v>21861</v>
      </c>
      <c r="O292" s="16">
        <v>2339</v>
      </c>
      <c r="P292" s="16">
        <v>130</v>
      </c>
      <c r="Q292" s="16">
        <v>447</v>
      </c>
      <c r="R292" s="16">
        <v>13728</v>
      </c>
      <c r="S292" s="16">
        <v>1266</v>
      </c>
      <c r="T292" s="16">
        <v>165</v>
      </c>
      <c r="U292" s="16">
        <v>498</v>
      </c>
      <c r="V292" s="16">
        <v>139</v>
      </c>
      <c r="W292" s="16">
        <v>38</v>
      </c>
      <c r="X292" s="18">
        <f>SUM(N292:W292)</f>
        <v>40611</v>
      </c>
      <c r="AA292" s="14" t="str">
        <f t="shared" si="40"/>
        <v>Water supply, sewerage, waste management and remediation activities</v>
      </c>
      <c r="AB292" s="14" t="s">
        <v>15</v>
      </c>
      <c r="AC292" s="16">
        <v>190</v>
      </c>
      <c r="AD292" s="16">
        <v>25</v>
      </c>
      <c r="AE292" s="16">
        <v>2</v>
      </c>
      <c r="AF292" s="16">
        <v>23</v>
      </c>
      <c r="AG292" s="16">
        <v>99</v>
      </c>
      <c r="AH292" s="16">
        <v>16</v>
      </c>
      <c r="AI292" s="16">
        <v>6</v>
      </c>
      <c r="AJ292" s="16">
        <v>6</v>
      </c>
      <c r="AK292" s="16">
        <v>0</v>
      </c>
      <c r="AL292" s="16">
        <v>1</v>
      </c>
      <c r="AM292" s="18">
        <f t="shared" si="47"/>
        <v>368</v>
      </c>
    </row>
    <row r="293" spans="7:39" x14ac:dyDescent="0.3">
      <c r="G293" s="15">
        <v>282</v>
      </c>
      <c r="L293" s="14" t="str">
        <f>Parameters1!$L$28</f>
        <v>Water supply, sewerage, waste management and remediation activities</v>
      </c>
      <c r="M293" s="14" t="s">
        <v>15</v>
      </c>
      <c r="N293" s="17">
        <v>0.53800000000000003</v>
      </c>
      <c r="O293" s="17">
        <v>5.8000000000000003E-2</v>
      </c>
      <c r="P293" s="17">
        <v>3.0000000000000001E-3</v>
      </c>
      <c r="Q293" s="17">
        <v>0.01</v>
      </c>
      <c r="R293" s="17">
        <v>0.33800000000000002</v>
      </c>
      <c r="S293" s="17">
        <v>3.1E-2</v>
      </c>
      <c r="T293" s="17">
        <v>4.0000000000000001E-3</v>
      </c>
      <c r="U293" s="17">
        <v>1.2E-2</v>
      </c>
      <c r="V293" s="17">
        <v>3.0000000000000001E-3</v>
      </c>
      <c r="W293" s="17">
        <v>1E-3</v>
      </c>
      <c r="X293" s="19">
        <f t="shared" ref="X293:X295" si="48">SUM(N293:W293)</f>
        <v>0.99800000000000011</v>
      </c>
      <c r="AA293" s="14" t="str">
        <f t="shared" si="40"/>
        <v>Water supply, sewerage, waste management and remediation activities</v>
      </c>
      <c r="AB293" s="14" t="s">
        <v>15</v>
      </c>
      <c r="AC293" s="17">
        <v>0.51600000000000001</v>
      </c>
      <c r="AD293" s="17">
        <v>6.8000000000000005E-2</v>
      </c>
      <c r="AE293" s="17">
        <v>5.0000000000000001E-3</v>
      </c>
      <c r="AF293" s="17">
        <v>0.06</v>
      </c>
      <c r="AG293" s="17">
        <v>0.26900000000000002</v>
      </c>
      <c r="AH293" s="17">
        <v>4.2999999999999997E-2</v>
      </c>
      <c r="AI293" s="17">
        <v>1.6E-2</v>
      </c>
      <c r="AJ293" s="17">
        <v>1.6E-2</v>
      </c>
      <c r="AK293" s="17">
        <v>0</v>
      </c>
      <c r="AL293" s="17">
        <v>3.0000000000000001E-3</v>
      </c>
      <c r="AM293" s="19">
        <f t="shared" si="47"/>
        <v>0.99600000000000011</v>
      </c>
    </row>
    <row r="294" spans="7:39" x14ac:dyDescent="0.3">
      <c r="G294" s="15">
        <v>283</v>
      </c>
      <c r="L294" s="14" t="str">
        <f>Parameters1!$L$28</f>
        <v>Water supply, sewerage, waste management and remediation activities</v>
      </c>
      <c r="M294" s="14" t="s">
        <v>16</v>
      </c>
      <c r="N294" s="16">
        <v>20496</v>
      </c>
      <c r="O294" s="16">
        <v>1820</v>
      </c>
      <c r="P294" s="16">
        <v>63</v>
      </c>
      <c r="Q294" s="16">
        <v>128</v>
      </c>
      <c r="R294" s="16">
        <v>15901</v>
      </c>
      <c r="S294" s="16">
        <v>978</v>
      </c>
      <c r="T294" s="16">
        <v>39</v>
      </c>
      <c r="U294" s="16">
        <v>45</v>
      </c>
      <c r="V294" s="16">
        <v>168</v>
      </c>
      <c r="W294" s="16">
        <v>63</v>
      </c>
      <c r="X294" s="18">
        <f t="shared" si="48"/>
        <v>39701</v>
      </c>
      <c r="AA294" s="14" t="str">
        <f t="shared" si="40"/>
        <v>Water supply, sewerage, waste management and remediation activities</v>
      </c>
      <c r="AB294" s="14" t="s">
        <v>16</v>
      </c>
      <c r="AC294" s="16">
        <v>213</v>
      </c>
      <c r="AD294" s="16">
        <v>17</v>
      </c>
      <c r="AE294" s="16">
        <v>3</v>
      </c>
      <c r="AF294" s="16">
        <v>4</v>
      </c>
      <c r="AG294" s="16">
        <v>177</v>
      </c>
      <c r="AH294" s="16">
        <v>11</v>
      </c>
      <c r="AI294" s="16">
        <v>1</v>
      </c>
      <c r="AJ294" s="16">
        <v>4</v>
      </c>
      <c r="AK294" s="16">
        <v>1</v>
      </c>
      <c r="AL294" s="16">
        <v>0</v>
      </c>
      <c r="AM294" s="18">
        <f t="shared" si="47"/>
        <v>431</v>
      </c>
    </row>
    <row r="295" spans="7:39" x14ac:dyDescent="0.3">
      <c r="G295" s="15">
        <v>284</v>
      </c>
      <c r="L295" s="14" t="str">
        <f>Parameters1!$L$28</f>
        <v>Water supply, sewerage, waste management and remediation activities</v>
      </c>
      <c r="M295" s="14" t="s">
        <v>16</v>
      </c>
      <c r="N295" s="17">
        <v>0.51600000000000001</v>
      </c>
      <c r="O295" s="17">
        <v>4.5999999999999999E-2</v>
      </c>
      <c r="P295" s="17">
        <v>2E-3</v>
      </c>
      <c r="Q295" s="17">
        <v>0</v>
      </c>
      <c r="R295" s="17">
        <v>0.40100000000000002</v>
      </c>
      <c r="S295" s="17">
        <v>2.5000000000000001E-2</v>
      </c>
      <c r="T295" s="17">
        <v>1E-3</v>
      </c>
      <c r="U295" s="17">
        <v>1E-3</v>
      </c>
      <c r="V295" s="17">
        <v>4.0000000000000001E-3</v>
      </c>
      <c r="W295" s="17">
        <v>2E-3</v>
      </c>
      <c r="X295" s="19">
        <f t="shared" si="48"/>
        <v>0.99800000000000011</v>
      </c>
      <c r="AA295" s="14" t="str">
        <f t="shared" si="40"/>
        <v>Water supply, sewerage, waste management and remediation activities</v>
      </c>
      <c r="AB295" s="14" t="s">
        <v>16</v>
      </c>
      <c r="AC295" s="17">
        <v>0.49399999999999999</v>
      </c>
      <c r="AD295" s="17">
        <v>3.9E-2</v>
      </c>
      <c r="AE295" s="17">
        <v>7.0000000000000001E-3</v>
      </c>
      <c r="AF295" s="17">
        <v>0.01</v>
      </c>
      <c r="AG295" s="17">
        <v>0.41099999999999998</v>
      </c>
      <c r="AH295" s="17">
        <v>2.5999999999999999E-2</v>
      </c>
      <c r="AI295" s="17">
        <v>2E-3</v>
      </c>
      <c r="AJ295" s="17">
        <v>8.9999999999999993E-3</v>
      </c>
      <c r="AK295" s="17">
        <v>2E-3</v>
      </c>
      <c r="AL295" s="17">
        <v>0</v>
      </c>
      <c r="AM295" s="19">
        <f t="shared" si="47"/>
        <v>1</v>
      </c>
    </row>
    <row r="296" spans="7:39" x14ac:dyDescent="0.3">
      <c r="G296" s="15">
        <v>285</v>
      </c>
      <c r="L296" s="14" t="str">
        <f>Parameters1!$L$28</f>
        <v>Water supply, sewerage, waste management and remediation activities</v>
      </c>
      <c r="M296" s="14" t="s">
        <v>17</v>
      </c>
      <c r="N296" s="16">
        <v>59277</v>
      </c>
      <c r="O296" s="16">
        <v>5982</v>
      </c>
      <c r="P296" s="16">
        <v>727</v>
      </c>
      <c r="Q296" s="16">
        <v>3149</v>
      </c>
      <c r="R296" s="16">
        <v>42350</v>
      </c>
      <c r="S296" s="16">
        <v>3546</v>
      </c>
      <c r="T296" s="16">
        <v>649</v>
      </c>
      <c r="U296" s="16">
        <v>2045</v>
      </c>
      <c r="V296" s="16">
        <v>483</v>
      </c>
      <c r="W296" s="16">
        <v>137</v>
      </c>
      <c r="X296" s="18">
        <f>SUM(N296:W296)</f>
        <v>118345</v>
      </c>
      <c r="AA296" s="14" t="str">
        <f t="shared" si="40"/>
        <v>Water supply, sewerage, waste management and remediation activities</v>
      </c>
      <c r="AB296" s="14" t="s">
        <v>17</v>
      </c>
      <c r="AC296" s="16">
        <v>557</v>
      </c>
      <c r="AD296" s="16">
        <v>60</v>
      </c>
      <c r="AE296" s="16">
        <v>17</v>
      </c>
      <c r="AF296" s="16">
        <v>84</v>
      </c>
      <c r="AG296" s="16">
        <v>385</v>
      </c>
      <c r="AH296" s="16">
        <v>47</v>
      </c>
      <c r="AI296" s="16">
        <v>17</v>
      </c>
      <c r="AJ296" s="16">
        <v>43</v>
      </c>
      <c r="AK296" s="16">
        <v>1</v>
      </c>
      <c r="AL296" s="16">
        <v>1</v>
      </c>
      <c r="AM296" s="18">
        <f>SUM(AC296:AL296)</f>
        <v>1212</v>
      </c>
    </row>
    <row r="297" spans="7:39" x14ac:dyDescent="0.3">
      <c r="G297" s="15">
        <v>286</v>
      </c>
      <c r="L297" s="14" t="str">
        <f>Parameters1!$L$28</f>
        <v>Water supply, sewerage, waste management and remediation activities</v>
      </c>
      <c r="M297" s="14" t="s">
        <v>17</v>
      </c>
      <c r="N297" s="17">
        <v>0.5</v>
      </c>
      <c r="O297" s="17">
        <v>5.0999999999999997E-2</v>
      </c>
      <c r="P297" s="17">
        <v>6.0000000000000001E-3</v>
      </c>
      <c r="Q297" s="17">
        <v>2.7E-2</v>
      </c>
      <c r="R297" s="17">
        <v>0.35799999999999998</v>
      </c>
      <c r="S297" s="17">
        <v>3.1E-2</v>
      </c>
      <c r="T297" s="17">
        <v>5.0000000000000001E-3</v>
      </c>
      <c r="U297" s="17">
        <v>1.7000000000000001E-2</v>
      </c>
      <c r="V297" s="17">
        <v>4.0000000000000001E-3</v>
      </c>
      <c r="W297" s="17">
        <v>1E-3</v>
      </c>
      <c r="X297" s="19">
        <f t="shared" ref="X297:X308" si="49">SUM(N297:W297)</f>
        <v>1</v>
      </c>
      <c r="AA297" s="14" t="str">
        <f t="shared" si="40"/>
        <v>Water supply, sewerage, waste management and remediation activities</v>
      </c>
      <c r="AB297" s="14" t="s">
        <v>17</v>
      </c>
      <c r="AC297" s="17">
        <v>0.46</v>
      </c>
      <c r="AD297" s="17">
        <v>0.05</v>
      </c>
      <c r="AE297" s="17">
        <v>1.4E-2</v>
      </c>
      <c r="AF297" s="17">
        <v>6.9000000000000006E-2</v>
      </c>
      <c r="AG297" s="17">
        <v>0.318</v>
      </c>
      <c r="AH297" s="17">
        <v>3.9E-2</v>
      </c>
      <c r="AI297" s="17">
        <v>1.4E-2</v>
      </c>
      <c r="AJ297" s="17">
        <v>3.5000000000000003E-2</v>
      </c>
      <c r="AK297" s="17">
        <v>1E-3</v>
      </c>
      <c r="AL297" s="17">
        <v>1E-3</v>
      </c>
      <c r="AM297" s="19">
        <f t="shared" ref="AM297:AM302" si="50">SUM(AC297:AL297)</f>
        <v>1.0009999999999999</v>
      </c>
    </row>
    <row r="298" spans="7:39" x14ac:dyDescent="0.3">
      <c r="G298" s="15">
        <v>287</v>
      </c>
      <c r="L298" s="14" t="str">
        <f>Parameters1!$L$28</f>
        <v>Water supply, sewerage, waste management and remediation activities</v>
      </c>
      <c r="M298" s="14" t="s">
        <v>18</v>
      </c>
      <c r="N298" s="16">
        <v>2751</v>
      </c>
      <c r="O298" s="16">
        <v>447</v>
      </c>
      <c r="P298" s="16">
        <v>7</v>
      </c>
      <c r="Q298" s="16">
        <v>37</v>
      </c>
      <c r="R298" s="16">
        <v>2299</v>
      </c>
      <c r="S298" s="16">
        <v>294</v>
      </c>
      <c r="T298" s="16">
        <v>13</v>
      </c>
      <c r="U298" s="16">
        <v>39</v>
      </c>
      <c r="V298" s="16">
        <v>14</v>
      </c>
      <c r="W298" s="16">
        <v>8</v>
      </c>
      <c r="X298" s="18">
        <f t="shared" si="49"/>
        <v>5909</v>
      </c>
      <c r="AA298" s="14" t="str">
        <f t="shared" si="40"/>
        <v>Water supply, sewerage, waste management and remediation activities</v>
      </c>
      <c r="AB298" s="14" t="s">
        <v>18</v>
      </c>
      <c r="AC298" s="16">
        <v>59</v>
      </c>
      <c r="AD298" s="16">
        <v>3</v>
      </c>
      <c r="AE298" s="16">
        <v>1</v>
      </c>
      <c r="AF298" s="16">
        <v>1</v>
      </c>
      <c r="AG298" s="16">
        <v>79</v>
      </c>
      <c r="AH298" s="16">
        <v>3</v>
      </c>
      <c r="AI298" s="16">
        <v>3</v>
      </c>
      <c r="AJ298" s="16">
        <v>1</v>
      </c>
      <c r="AK298" s="16">
        <v>0</v>
      </c>
      <c r="AL298" s="16">
        <v>0</v>
      </c>
      <c r="AM298" s="18">
        <f t="shared" si="50"/>
        <v>150</v>
      </c>
    </row>
    <row r="299" spans="7:39" x14ac:dyDescent="0.3">
      <c r="G299" s="15">
        <v>288</v>
      </c>
      <c r="L299" s="14" t="str">
        <f>Parameters1!$L$28</f>
        <v>Water supply, sewerage, waste management and remediation activities</v>
      </c>
      <c r="M299" s="14" t="s">
        <v>18</v>
      </c>
      <c r="N299" s="17">
        <v>0.46600000000000003</v>
      </c>
      <c r="O299" s="17">
        <v>7.5999999999999998E-2</v>
      </c>
      <c r="P299" s="17">
        <v>1E-3</v>
      </c>
      <c r="Q299" s="17">
        <v>6.0000000000000001E-3</v>
      </c>
      <c r="R299" s="17">
        <v>0.38900000000000001</v>
      </c>
      <c r="S299" s="17">
        <v>0.05</v>
      </c>
      <c r="T299" s="17">
        <v>2E-3</v>
      </c>
      <c r="U299" s="17">
        <v>7.0000000000000001E-3</v>
      </c>
      <c r="V299" s="17">
        <v>2E-3</v>
      </c>
      <c r="W299" s="17">
        <v>1E-3</v>
      </c>
      <c r="X299" s="19">
        <f t="shared" si="49"/>
        <v>1</v>
      </c>
      <c r="AA299" s="14" t="str">
        <f t="shared" si="40"/>
        <v>Water supply, sewerage, waste management and remediation activities</v>
      </c>
      <c r="AB299" s="14" t="s">
        <v>18</v>
      </c>
      <c r="AC299" s="17">
        <v>0.39300000000000002</v>
      </c>
      <c r="AD299" s="17">
        <v>0.02</v>
      </c>
      <c r="AE299" s="17">
        <v>7.0000000000000001E-3</v>
      </c>
      <c r="AF299" s="17">
        <v>7.0000000000000001E-3</v>
      </c>
      <c r="AG299" s="17">
        <v>0.52700000000000002</v>
      </c>
      <c r="AH299" s="17">
        <v>0.02</v>
      </c>
      <c r="AI299" s="17">
        <v>0.02</v>
      </c>
      <c r="AJ299" s="17">
        <v>7.0000000000000001E-3</v>
      </c>
      <c r="AK299" s="17">
        <v>0</v>
      </c>
      <c r="AL299" s="17">
        <v>0</v>
      </c>
      <c r="AM299" s="19">
        <f t="shared" si="50"/>
        <v>1.0010000000000001</v>
      </c>
    </row>
    <row r="300" spans="7:39" x14ac:dyDescent="0.3">
      <c r="G300" s="15">
        <v>289</v>
      </c>
      <c r="L300" s="14" t="str">
        <f>Parameters1!$L$28</f>
        <v>Water supply, sewerage, waste management and remediation activities</v>
      </c>
      <c r="M300" s="14" t="s">
        <v>19</v>
      </c>
      <c r="N300" s="16">
        <v>62028</v>
      </c>
      <c r="O300" s="16">
        <v>6429</v>
      </c>
      <c r="P300" s="16">
        <v>734</v>
      </c>
      <c r="Q300" s="16">
        <v>3186</v>
      </c>
      <c r="R300" s="16">
        <v>44649</v>
      </c>
      <c r="S300" s="16">
        <v>3940</v>
      </c>
      <c r="T300" s="16">
        <v>662</v>
      </c>
      <c r="U300" s="16">
        <v>2084</v>
      </c>
      <c r="V300" s="16">
        <v>497</v>
      </c>
      <c r="W300" s="16">
        <v>145</v>
      </c>
      <c r="X300" s="18">
        <f t="shared" si="49"/>
        <v>124354</v>
      </c>
      <c r="AA300" s="14" t="str">
        <f t="shared" si="40"/>
        <v>Water supply, sewerage, waste management and remediation activities</v>
      </c>
      <c r="AB300" s="14" t="s">
        <v>19</v>
      </c>
      <c r="AC300" s="16">
        <v>616</v>
      </c>
      <c r="AD300" s="16">
        <v>63</v>
      </c>
      <c r="AE300" s="16">
        <v>18</v>
      </c>
      <c r="AF300" s="16">
        <v>85</v>
      </c>
      <c r="AG300" s="16">
        <v>464</v>
      </c>
      <c r="AH300" s="16">
        <v>50</v>
      </c>
      <c r="AI300" s="16">
        <v>20</v>
      </c>
      <c r="AJ300" s="16">
        <v>44</v>
      </c>
      <c r="AK300" s="16">
        <v>1</v>
      </c>
      <c r="AL300" s="16">
        <v>1</v>
      </c>
      <c r="AM300" s="18">
        <f t="shared" si="50"/>
        <v>1362</v>
      </c>
    </row>
    <row r="301" spans="7:39" x14ac:dyDescent="0.3">
      <c r="G301" s="15">
        <v>290</v>
      </c>
      <c r="L301" s="14" t="str">
        <f>Parameters1!$L$29</f>
        <v>Wholesale and retail trade; repair of motor vehicles and motorcycles</v>
      </c>
      <c r="M301" s="14" t="s">
        <v>11</v>
      </c>
      <c r="N301" s="16">
        <v>407</v>
      </c>
      <c r="O301" s="16">
        <v>223</v>
      </c>
      <c r="P301" s="16">
        <v>962</v>
      </c>
      <c r="Q301" s="16">
        <v>3828</v>
      </c>
      <c r="R301" s="16">
        <v>250</v>
      </c>
      <c r="S301" s="16">
        <v>132</v>
      </c>
      <c r="T301" s="16">
        <v>345</v>
      </c>
      <c r="U301" s="16">
        <v>1084</v>
      </c>
      <c r="V301" s="16">
        <v>94</v>
      </c>
      <c r="W301" s="16">
        <v>30</v>
      </c>
      <c r="X301" s="18">
        <f t="shared" si="49"/>
        <v>7355</v>
      </c>
      <c r="AA301" s="14" t="str">
        <f t="shared" si="40"/>
        <v>Wholesale and retail trade; repair of motor vehicles and motorcycles</v>
      </c>
      <c r="AB301" s="14" t="s">
        <v>11</v>
      </c>
      <c r="AC301" s="16">
        <v>6</v>
      </c>
      <c r="AD301" s="16">
        <v>2</v>
      </c>
      <c r="AE301" s="16">
        <v>27</v>
      </c>
      <c r="AF301" s="16">
        <v>63</v>
      </c>
      <c r="AG301" s="16">
        <v>4</v>
      </c>
      <c r="AH301" s="16">
        <v>5</v>
      </c>
      <c r="AI301" s="16">
        <v>7</v>
      </c>
      <c r="AJ301" s="16">
        <v>15</v>
      </c>
      <c r="AK301" s="16">
        <v>0</v>
      </c>
      <c r="AL301" s="16">
        <v>0</v>
      </c>
      <c r="AM301" s="18">
        <f t="shared" si="50"/>
        <v>129</v>
      </c>
    </row>
    <row r="302" spans="7:39" x14ac:dyDescent="0.3">
      <c r="G302" s="15">
        <v>291</v>
      </c>
      <c r="L302" s="14" t="str">
        <f>Parameters1!$L$29</f>
        <v>Wholesale and retail trade; repair of motor vehicles and motorcycles</v>
      </c>
      <c r="M302" s="14" t="s">
        <v>11</v>
      </c>
      <c r="N302" s="17">
        <v>5.5E-2</v>
      </c>
      <c r="O302" s="17">
        <v>0.03</v>
      </c>
      <c r="P302" s="17">
        <v>0.13100000000000001</v>
      </c>
      <c r="Q302" s="17">
        <v>0.52</v>
      </c>
      <c r="R302" s="17">
        <v>3.4000000000000002E-2</v>
      </c>
      <c r="S302" s="17">
        <v>1.7999999999999999E-2</v>
      </c>
      <c r="T302" s="17">
        <v>4.7E-2</v>
      </c>
      <c r="U302" s="17">
        <v>0.14699999999999999</v>
      </c>
      <c r="V302" s="17">
        <v>1.2999999999999999E-2</v>
      </c>
      <c r="W302" s="17">
        <v>4.0000000000000001E-3</v>
      </c>
      <c r="X302" s="19">
        <f t="shared" si="49"/>
        <v>0.99900000000000011</v>
      </c>
      <c r="AA302" s="14" t="str">
        <f t="shared" si="40"/>
        <v>Wholesale and retail trade; repair of motor vehicles and motorcycles</v>
      </c>
      <c r="AB302" s="14" t="s">
        <v>11</v>
      </c>
      <c r="AC302" s="17">
        <v>4.7E-2</v>
      </c>
      <c r="AD302" s="17">
        <v>1.6E-2</v>
      </c>
      <c r="AE302" s="17">
        <v>0.20899999999999999</v>
      </c>
      <c r="AF302" s="17">
        <v>0.49</v>
      </c>
      <c r="AG302" s="17">
        <v>3.1E-2</v>
      </c>
      <c r="AH302" s="17">
        <v>3.9E-2</v>
      </c>
      <c r="AI302" s="17">
        <v>5.3999999999999999E-2</v>
      </c>
      <c r="AJ302" s="17">
        <v>0.11600000000000001</v>
      </c>
      <c r="AK302" s="17">
        <v>0</v>
      </c>
      <c r="AL302" s="17">
        <v>0</v>
      </c>
      <c r="AM302" s="19">
        <f t="shared" si="50"/>
        <v>1.0020000000000002</v>
      </c>
    </row>
    <row r="303" spans="7:39" x14ac:dyDescent="0.3">
      <c r="G303" s="15">
        <v>292</v>
      </c>
      <c r="L303" s="14" t="str">
        <f>Parameters1!$L$29</f>
        <v>Wholesale and retail trade; repair of motor vehicles and motorcycles</v>
      </c>
      <c r="M303" s="14" t="s">
        <v>12</v>
      </c>
      <c r="N303" s="16">
        <v>2456</v>
      </c>
      <c r="O303" s="16">
        <v>1039</v>
      </c>
      <c r="P303" s="16">
        <v>1943</v>
      </c>
      <c r="Q303" s="16">
        <v>5853</v>
      </c>
      <c r="R303" s="16">
        <v>1492</v>
      </c>
      <c r="S303" s="16">
        <v>792</v>
      </c>
      <c r="T303" s="16">
        <v>970</v>
      </c>
      <c r="U303" s="16">
        <v>3307</v>
      </c>
      <c r="V303" s="16">
        <v>237</v>
      </c>
      <c r="W303" s="16">
        <v>61</v>
      </c>
      <c r="X303" s="18">
        <f t="shared" si="49"/>
        <v>18150</v>
      </c>
      <c r="AA303" s="14" t="str">
        <f t="shared" si="40"/>
        <v>Wholesale and retail trade; repair of motor vehicles and motorcycles</v>
      </c>
      <c r="AB303" s="14" t="s">
        <v>12</v>
      </c>
      <c r="AC303" s="16">
        <v>20</v>
      </c>
      <c r="AD303" s="16">
        <v>17</v>
      </c>
      <c r="AE303" s="16">
        <v>34</v>
      </c>
      <c r="AF303" s="16">
        <v>99</v>
      </c>
      <c r="AG303" s="16">
        <v>11</v>
      </c>
      <c r="AH303" s="16">
        <v>10</v>
      </c>
      <c r="AI303" s="16">
        <v>16</v>
      </c>
      <c r="AJ303" s="16">
        <v>57</v>
      </c>
      <c r="AK303" s="16">
        <v>1</v>
      </c>
      <c r="AL303" s="16">
        <v>0</v>
      </c>
      <c r="AM303" s="18">
        <f>SUM(AC303:AL303)</f>
        <v>265</v>
      </c>
    </row>
    <row r="304" spans="7:39" x14ac:dyDescent="0.3">
      <c r="G304" s="15">
        <v>293</v>
      </c>
      <c r="L304" s="14" t="str">
        <f>Parameters1!$L$29</f>
        <v>Wholesale and retail trade; repair of motor vehicles and motorcycles</v>
      </c>
      <c r="M304" s="14" t="s">
        <v>12</v>
      </c>
      <c r="N304" s="17">
        <v>0.13500000000000001</v>
      </c>
      <c r="O304" s="17">
        <v>5.7000000000000002E-2</v>
      </c>
      <c r="P304" s="17">
        <v>0.107</v>
      </c>
      <c r="Q304" s="17">
        <v>0.32</v>
      </c>
      <c r="R304" s="17">
        <v>8.2000000000000003E-2</v>
      </c>
      <c r="S304" s="17">
        <v>4.3999999999999997E-2</v>
      </c>
      <c r="T304" s="17">
        <v>5.2999999999999999E-2</v>
      </c>
      <c r="U304" s="52">
        <v>0.182</v>
      </c>
      <c r="V304" s="17">
        <v>1.2999999999999999E-2</v>
      </c>
      <c r="W304" s="17">
        <v>3.0000000000000001E-3</v>
      </c>
      <c r="X304" s="19">
        <f t="shared" si="49"/>
        <v>0.996</v>
      </c>
      <c r="AA304" s="14" t="str">
        <f t="shared" si="40"/>
        <v>Wholesale and retail trade; repair of motor vehicles and motorcycles</v>
      </c>
      <c r="AB304" s="14" t="s">
        <v>12</v>
      </c>
      <c r="AC304" s="17">
        <v>7.4999999999999997E-2</v>
      </c>
      <c r="AD304" s="17">
        <v>6.4000000000000001E-2</v>
      </c>
      <c r="AE304" s="17">
        <v>0.128</v>
      </c>
      <c r="AF304" s="17">
        <v>0.37</v>
      </c>
      <c r="AG304" s="17">
        <v>4.2000000000000003E-2</v>
      </c>
      <c r="AH304" s="17">
        <v>3.7999999999999999E-2</v>
      </c>
      <c r="AI304" s="17">
        <v>0.06</v>
      </c>
      <c r="AJ304" s="17">
        <v>0.215</v>
      </c>
      <c r="AK304" s="17">
        <v>4.0000000000000001E-3</v>
      </c>
      <c r="AL304" s="17">
        <v>0</v>
      </c>
      <c r="AM304" s="19">
        <f t="shared" ref="AM304" si="51">SUM(AC304:AL304)</f>
        <v>0.99600000000000011</v>
      </c>
    </row>
    <row r="305" spans="1:39" x14ac:dyDescent="0.3">
      <c r="G305" s="15">
        <v>294</v>
      </c>
      <c r="L305" s="14" t="str">
        <f>Parameters1!$L$29</f>
        <v>Wholesale and retail trade; repair of motor vehicles and motorcycles</v>
      </c>
      <c r="M305" s="14" t="s">
        <v>13</v>
      </c>
      <c r="N305" s="16">
        <v>11873</v>
      </c>
      <c r="O305" s="16">
        <v>3778</v>
      </c>
      <c r="P305" s="16">
        <v>3850</v>
      </c>
      <c r="Q305" s="16">
        <v>10649</v>
      </c>
      <c r="R305" s="16">
        <v>10048</v>
      </c>
      <c r="S305" s="16">
        <v>3938</v>
      </c>
      <c r="T305" s="16">
        <v>2705</v>
      </c>
      <c r="U305" s="53">
        <v>8120</v>
      </c>
      <c r="V305" s="16">
        <v>606</v>
      </c>
      <c r="W305" s="16">
        <v>181</v>
      </c>
      <c r="X305" s="18">
        <f>SUM(N305:W305)</f>
        <v>55748</v>
      </c>
      <c r="AA305" s="14" t="str">
        <f t="shared" si="40"/>
        <v>Wholesale and retail trade; repair of motor vehicles and motorcycles</v>
      </c>
      <c r="AB305" s="14" t="s">
        <v>13</v>
      </c>
      <c r="AC305" s="16">
        <v>53</v>
      </c>
      <c r="AD305" s="16">
        <v>40</v>
      </c>
      <c r="AE305" s="16">
        <v>51</v>
      </c>
      <c r="AF305" s="16">
        <v>158</v>
      </c>
      <c r="AG305" s="16">
        <v>50</v>
      </c>
      <c r="AH305" s="16">
        <v>37</v>
      </c>
      <c r="AI305" s="16">
        <v>41</v>
      </c>
      <c r="AJ305" s="16">
        <v>131</v>
      </c>
      <c r="AK305" s="16">
        <v>4</v>
      </c>
      <c r="AL305" s="16">
        <v>0</v>
      </c>
      <c r="AM305" s="18">
        <f>SUM(AC305:AL305)</f>
        <v>565</v>
      </c>
    </row>
    <row r="306" spans="1:39" x14ac:dyDescent="0.3">
      <c r="G306" s="15">
        <v>295</v>
      </c>
      <c r="L306" s="14" t="str">
        <f>Parameters1!$L$29</f>
        <v>Wholesale and retail trade; repair of motor vehicles and motorcycles</v>
      </c>
      <c r="M306" s="14" t="s">
        <v>13</v>
      </c>
      <c r="N306" s="17">
        <v>0.21299999999999999</v>
      </c>
      <c r="O306" s="17">
        <v>6.8000000000000005E-2</v>
      </c>
      <c r="P306" s="17">
        <v>6.9000000000000006E-2</v>
      </c>
      <c r="Q306" s="17">
        <v>0.19</v>
      </c>
      <c r="R306" s="17">
        <v>0.18</v>
      </c>
      <c r="S306" s="17">
        <v>7.0999999999999994E-2</v>
      </c>
      <c r="T306" s="17">
        <v>4.9000000000000002E-2</v>
      </c>
      <c r="U306" s="17">
        <v>0.14599999999999999</v>
      </c>
      <c r="V306" s="17">
        <v>1.0999999999999999E-2</v>
      </c>
      <c r="W306" s="17">
        <v>3.0000000000000001E-3</v>
      </c>
      <c r="X306" s="19">
        <f t="shared" si="49"/>
        <v>1</v>
      </c>
      <c r="AA306" s="14" t="str">
        <f t="shared" si="40"/>
        <v>Wholesale and retail trade; repair of motor vehicles and motorcycles</v>
      </c>
      <c r="AB306" s="14" t="s">
        <v>13</v>
      </c>
      <c r="AC306" s="17">
        <v>9.4E-2</v>
      </c>
      <c r="AD306" s="17">
        <v>7.0999999999999994E-2</v>
      </c>
      <c r="AE306" s="17">
        <v>0.09</v>
      </c>
      <c r="AF306" s="17">
        <v>0.28000000000000003</v>
      </c>
      <c r="AG306" s="17">
        <v>8.7999999999999995E-2</v>
      </c>
      <c r="AH306" s="17">
        <v>6.5000000000000002E-2</v>
      </c>
      <c r="AI306" s="17">
        <v>7.2999999999999995E-2</v>
      </c>
      <c r="AJ306" s="17">
        <v>0.23200000000000001</v>
      </c>
      <c r="AK306" s="17">
        <v>7.0000000000000001E-3</v>
      </c>
      <c r="AL306" s="17">
        <v>0</v>
      </c>
      <c r="AM306" s="19">
        <f t="shared" ref="AM306:AM312" si="52">SUM(AC306:AL306)</f>
        <v>0.99999999999999989</v>
      </c>
    </row>
    <row r="307" spans="1:39" x14ac:dyDescent="0.3">
      <c r="G307" s="15">
        <v>296</v>
      </c>
      <c r="L307" s="14" t="str">
        <f>Parameters1!$L$29</f>
        <v>Wholesale and retail trade; repair of motor vehicles and motorcycles</v>
      </c>
      <c r="M307" s="14" t="s">
        <v>14</v>
      </c>
      <c r="N307" s="16">
        <v>44080</v>
      </c>
      <c r="O307" s="16">
        <v>10519</v>
      </c>
      <c r="P307" s="16">
        <v>6934</v>
      </c>
      <c r="Q307" s="16">
        <v>14495</v>
      </c>
      <c r="R307" s="16">
        <v>44701</v>
      </c>
      <c r="S307" s="16">
        <v>14030</v>
      </c>
      <c r="T307" s="16">
        <v>5963</v>
      </c>
      <c r="U307" s="16">
        <v>13774</v>
      </c>
      <c r="V307" s="16">
        <v>1718</v>
      </c>
      <c r="W307" s="16">
        <v>619</v>
      </c>
      <c r="X307" s="18">
        <f t="shared" si="49"/>
        <v>156833</v>
      </c>
      <c r="AA307" s="14" t="str">
        <f t="shared" si="40"/>
        <v>Wholesale and retail trade; repair of motor vehicles and motorcycles</v>
      </c>
      <c r="AB307" s="14" t="s">
        <v>14</v>
      </c>
      <c r="AC307" s="16">
        <v>272</v>
      </c>
      <c r="AD307" s="16">
        <v>102</v>
      </c>
      <c r="AE307" s="16">
        <v>96</v>
      </c>
      <c r="AF307" s="16">
        <v>257</v>
      </c>
      <c r="AG307" s="16">
        <v>356</v>
      </c>
      <c r="AH307" s="16">
        <v>173</v>
      </c>
      <c r="AI307" s="16">
        <v>84</v>
      </c>
      <c r="AJ307" s="16">
        <v>202</v>
      </c>
      <c r="AK307" s="16">
        <v>4</v>
      </c>
      <c r="AL307" s="16">
        <v>2</v>
      </c>
      <c r="AM307" s="18">
        <f t="shared" si="52"/>
        <v>1548</v>
      </c>
    </row>
    <row r="308" spans="1:39" x14ac:dyDescent="0.3">
      <c r="G308" s="15">
        <v>297</v>
      </c>
      <c r="L308" s="14" t="str">
        <f>Parameters1!$L$29</f>
        <v>Wholesale and retail trade; repair of motor vehicles and motorcycles</v>
      </c>
      <c r="M308" s="14" t="s">
        <v>14</v>
      </c>
      <c r="N308" s="17">
        <v>0.28100000000000003</v>
      </c>
      <c r="O308" s="17">
        <v>6.7000000000000004E-2</v>
      </c>
      <c r="P308" s="17">
        <v>4.3999999999999997E-2</v>
      </c>
      <c r="Q308" s="17">
        <v>0.09</v>
      </c>
      <c r="R308" s="17">
        <v>0.28499999999999998</v>
      </c>
      <c r="S308" s="17">
        <v>8.8999999999999996E-2</v>
      </c>
      <c r="T308" s="17">
        <v>3.7999999999999999E-2</v>
      </c>
      <c r="U308" s="17">
        <v>8.7999999999999995E-2</v>
      </c>
      <c r="V308" s="17">
        <v>1.0999999999999999E-2</v>
      </c>
      <c r="W308" s="17">
        <v>4.0000000000000001E-3</v>
      </c>
      <c r="X308" s="19">
        <f t="shared" si="49"/>
        <v>0.99699999999999989</v>
      </c>
      <c r="AA308" s="14" t="str">
        <f t="shared" si="40"/>
        <v>Wholesale and retail trade; repair of motor vehicles and motorcycles</v>
      </c>
      <c r="AB308" s="14" t="s">
        <v>14</v>
      </c>
      <c r="AC308" s="17">
        <v>0.17599999999999999</v>
      </c>
      <c r="AD308" s="17">
        <v>6.6000000000000003E-2</v>
      </c>
      <c r="AE308" s="17">
        <v>6.2E-2</v>
      </c>
      <c r="AF308" s="17">
        <v>0.17</v>
      </c>
      <c r="AG308" s="17">
        <v>0.23</v>
      </c>
      <c r="AH308" s="17">
        <v>0.112</v>
      </c>
      <c r="AI308" s="17">
        <v>5.3999999999999999E-2</v>
      </c>
      <c r="AJ308" s="17">
        <v>0.13</v>
      </c>
      <c r="AK308" s="17">
        <v>3.0000000000000001E-3</v>
      </c>
      <c r="AL308" s="17">
        <v>1E-3</v>
      </c>
      <c r="AM308" s="19">
        <f t="shared" si="52"/>
        <v>1.0039999999999998</v>
      </c>
    </row>
    <row r="309" spans="1:39" x14ac:dyDescent="0.3">
      <c r="G309" s="15">
        <v>298</v>
      </c>
      <c r="L309" s="14" t="str">
        <f>Parameters1!$L$29</f>
        <v>Wholesale and retail trade; repair of motor vehicles and motorcycles</v>
      </c>
      <c r="M309" s="14" t="s">
        <v>15</v>
      </c>
      <c r="N309" s="16">
        <v>161990</v>
      </c>
      <c r="O309" s="16">
        <v>24374</v>
      </c>
      <c r="P309" s="16">
        <v>5075</v>
      </c>
      <c r="Q309" s="16">
        <v>7436</v>
      </c>
      <c r="R309" s="16">
        <v>238067</v>
      </c>
      <c r="S309" s="16">
        <v>40510</v>
      </c>
      <c r="T309" s="16">
        <v>5748</v>
      </c>
      <c r="U309" s="16">
        <v>8453</v>
      </c>
      <c r="V309" s="16">
        <v>3281</v>
      </c>
      <c r="W309" s="16">
        <v>1437</v>
      </c>
      <c r="X309" s="18">
        <f>SUM(N309:W309)</f>
        <v>496371</v>
      </c>
      <c r="AA309" s="14" t="str">
        <f t="shared" si="40"/>
        <v>Wholesale and retail trade; repair of motor vehicles and motorcycles</v>
      </c>
      <c r="AB309" s="14" t="s">
        <v>15</v>
      </c>
      <c r="AC309" s="16">
        <v>1098</v>
      </c>
      <c r="AD309" s="16">
        <v>264</v>
      </c>
      <c r="AE309" s="16">
        <v>78</v>
      </c>
      <c r="AF309" s="16">
        <v>184</v>
      </c>
      <c r="AG309" s="16">
        <v>1623</v>
      </c>
      <c r="AH309" s="16">
        <v>316</v>
      </c>
      <c r="AI309" s="16">
        <v>68</v>
      </c>
      <c r="AJ309" s="16">
        <v>180</v>
      </c>
      <c r="AK309" s="16">
        <v>12</v>
      </c>
      <c r="AL309" s="16">
        <v>6</v>
      </c>
      <c r="AM309" s="18">
        <f t="shared" si="52"/>
        <v>3829</v>
      </c>
    </row>
    <row r="310" spans="1:39" x14ac:dyDescent="0.3">
      <c r="G310" s="15">
        <v>299</v>
      </c>
      <c r="L310" s="14" t="str">
        <f>Parameters1!$L$29</f>
        <v>Wholesale and retail trade; repair of motor vehicles and motorcycles</v>
      </c>
      <c r="M310" s="14" t="s">
        <v>15</v>
      </c>
      <c r="N310" s="17">
        <v>0.32600000000000001</v>
      </c>
      <c r="O310" s="17">
        <v>4.9000000000000002E-2</v>
      </c>
      <c r="P310" s="17">
        <v>0.01</v>
      </c>
      <c r="Q310" s="17">
        <v>0.01</v>
      </c>
      <c r="R310" s="17">
        <v>0.48</v>
      </c>
      <c r="S310" s="17">
        <v>8.2000000000000003E-2</v>
      </c>
      <c r="T310" s="17">
        <v>1.2E-2</v>
      </c>
      <c r="U310" s="17">
        <v>1.7000000000000001E-2</v>
      </c>
      <c r="V310" s="17">
        <v>7.0000000000000001E-3</v>
      </c>
      <c r="W310" s="17">
        <v>3.0000000000000001E-3</v>
      </c>
      <c r="X310" s="19">
        <f t="shared" ref="X310:X311" si="53">SUM(N310:W310)</f>
        <v>0.996</v>
      </c>
      <c r="AA310" s="14" t="str">
        <f t="shared" si="40"/>
        <v>Wholesale and retail trade; repair of motor vehicles and motorcycles</v>
      </c>
      <c r="AB310" s="14" t="s">
        <v>15</v>
      </c>
      <c r="AC310" s="17">
        <v>0.28699999999999998</v>
      </c>
      <c r="AD310" s="17">
        <v>6.9000000000000006E-2</v>
      </c>
      <c r="AE310" s="17">
        <v>0.02</v>
      </c>
      <c r="AF310" s="17">
        <v>0.05</v>
      </c>
      <c r="AG310" s="17">
        <v>0.42399999999999999</v>
      </c>
      <c r="AH310" s="17">
        <v>8.3000000000000004E-2</v>
      </c>
      <c r="AI310" s="17">
        <v>1.7999999999999999E-2</v>
      </c>
      <c r="AJ310" s="17">
        <v>4.7E-2</v>
      </c>
      <c r="AK310" s="17">
        <v>3.0000000000000001E-3</v>
      </c>
      <c r="AL310" s="17">
        <v>1E-3</v>
      </c>
      <c r="AM310" s="19">
        <f t="shared" si="52"/>
        <v>1.0019999999999998</v>
      </c>
    </row>
    <row r="311" spans="1:39" x14ac:dyDescent="0.3">
      <c r="A311" s="1">
        <v>7</v>
      </c>
      <c r="G311" s="15">
        <v>300</v>
      </c>
      <c r="L311" s="14" t="str">
        <f>Parameters1!$L$29</f>
        <v>Wholesale and retail trade; repair of motor vehicles and motorcycles</v>
      </c>
      <c r="M311" s="14" t="s">
        <v>16</v>
      </c>
      <c r="N311" s="16">
        <v>90100</v>
      </c>
      <c r="O311" s="16">
        <v>9828</v>
      </c>
      <c r="P311" s="16">
        <v>1430</v>
      </c>
      <c r="Q311" s="16">
        <v>1436</v>
      </c>
      <c r="R311" s="16">
        <v>97000</v>
      </c>
      <c r="S311" s="16">
        <v>13667</v>
      </c>
      <c r="T311" s="16">
        <v>1070</v>
      </c>
      <c r="U311" s="16">
        <v>820</v>
      </c>
      <c r="V311" s="16">
        <v>2112</v>
      </c>
      <c r="W311" s="16">
        <v>1015</v>
      </c>
      <c r="X311" s="18">
        <f t="shared" si="53"/>
        <v>218478</v>
      </c>
      <c r="AA311" s="14" t="str">
        <f t="shared" si="40"/>
        <v>Wholesale and retail trade; repair of motor vehicles and motorcycles</v>
      </c>
      <c r="AB311" s="14" t="s">
        <v>16</v>
      </c>
      <c r="AC311" s="16">
        <v>1377</v>
      </c>
      <c r="AD311" s="16">
        <v>151</v>
      </c>
      <c r="AE311" s="16">
        <v>33</v>
      </c>
      <c r="AF311" s="16">
        <v>91</v>
      </c>
      <c r="AG311" s="16">
        <v>1139</v>
      </c>
      <c r="AH311" s="16">
        <v>274</v>
      </c>
      <c r="AI311" s="16">
        <v>22</v>
      </c>
      <c r="AJ311" s="16">
        <v>35</v>
      </c>
      <c r="AK311" s="16">
        <v>4</v>
      </c>
      <c r="AL311" s="16">
        <v>2</v>
      </c>
      <c r="AM311" s="18">
        <f t="shared" si="52"/>
        <v>3128</v>
      </c>
    </row>
    <row r="312" spans="1:39" x14ac:dyDescent="0.3">
      <c r="G312" s="15">
        <v>301</v>
      </c>
      <c r="L312" s="14" t="str">
        <f>Parameters1!$L$29</f>
        <v>Wholesale and retail trade; repair of motor vehicles and motorcycles</v>
      </c>
      <c r="M312" s="14" t="s">
        <v>16</v>
      </c>
      <c r="N312" s="63">
        <v>0.41199999999999998</v>
      </c>
      <c r="O312" s="63">
        <v>4.4999999999999998E-2</v>
      </c>
      <c r="P312" s="63">
        <v>7.0000000000000001E-3</v>
      </c>
      <c r="Q312" s="63">
        <v>0.01</v>
      </c>
      <c r="R312" s="63">
        <v>0.44400000000000001</v>
      </c>
      <c r="S312" s="63">
        <v>6.3E-2</v>
      </c>
      <c r="T312" s="63">
        <v>5.0000000000000001E-3</v>
      </c>
      <c r="U312" s="63">
        <v>4.0000000000000001E-3</v>
      </c>
      <c r="V312" s="63">
        <v>0.01</v>
      </c>
      <c r="W312" s="63">
        <v>5.0000000000000001E-3</v>
      </c>
      <c r="X312" s="64">
        <v>1</v>
      </c>
      <c r="AA312" s="14" t="str">
        <f t="shared" si="40"/>
        <v>Wholesale and retail trade; repair of motor vehicles and motorcycles</v>
      </c>
      <c r="AB312" s="14" t="s">
        <v>16</v>
      </c>
      <c r="AC312" s="17">
        <v>0.44</v>
      </c>
      <c r="AD312" s="17">
        <v>4.8000000000000001E-2</v>
      </c>
      <c r="AE312" s="17">
        <v>1.0999999999999999E-2</v>
      </c>
      <c r="AF312" s="17">
        <v>0.03</v>
      </c>
      <c r="AG312" s="17">
        <v>0.36399999999999999</v>
      </c>
      <c r="AH312" s="17">
        <v>8.7999999999999995E-2</v>
      </c>
      <c r="AI312" s="17">
        <v>7.0000000000000001E-3</v>
      </c>
      <c r="AJ312" s="17">
        <v>1.0999999999999999E-2</v>
      </c>
      <c r="AK312" s="17">
        <v>1E-3</v>
      </c>
      <c r="AL312" s="17">
        <v>1E-3</v>
      </c>
      <c r="AM312" s="19">
        <f t="shared" si="52"/>
        <v>1.0009999999999999</v>
      </c>
    </row>
    <row r="313" spans="1:39" x14ac:dyDescent="0.3">
      <c r="G313" s="15">
        <v>302</v>
      </c>
      <c r="L313" s="14" t="str">
        <f>Parameters1!$L$29</f>
        <v>Wholesale and retail trade; repair of motor vehicles and motorcycles</v>
      </c>
      <c r="M313" s="14" t="s">
        <v>17</v>
      </c>
      <c r="N313" s="16">
        <v>310906</v>
      </c>
      <c r="O313" s="16">
        <v>49761</v>
      </c>
      <c r="P313" s="16">
        <v>20194</v>
      </c>
      <c r="Q313" s="16">
        <v>43697</v>
      </c>
      <c r="R313" s="16">
        <v>391558</v>
      </c>
      <c r="S313" s="16">
        <v>73069</v>
      </c>
      <c r="T313" s="16">
        <v>16801</v>
      </c>
      <c r="U313" s="16">
        <v>35558</v>
      </c>
      <c r="V313" s="16">
        <v>8048</v>
      </c>
      <c r="W313" s="16">
        <v>3343</v>
      </c>
      <c r="X313" s="18">
        <f>SUM(N313:W313)</f>
        <v>952935</v>
      </c>
      <c r="AA313" s="14" t="str">
        <f t="shared" si="40"/>
        <v>Wholesale and retail trade; repair of motor vehicles and motorcycles</v>
      </c>
      <c r="AB313" s="14" t="s">
        <v>17</v>
      </c>
      <c r="AC313" s="16">
        <v>2826</v>
      </c>
      <c r="AD313" s="16">
        <v>576</v>
      </c>
      <c r="AE313" s="16">
        <v>319</v>
      </c>
      <c r="AF313" s="16">
        <v>852</v>
      </c>
      <c r="AG313" s="16">
        <v>3183</v>
      </c>
      <c r="AH313" s="16">
        <v>815</v>
      </c>
      <c r="AI313" s="16">
        <v>238</v>
      </c>
      <c r="AJ313" s="16">
        <v>620</v>
      </c>
      <c r="AK313" s="16">
        <v>25</v>
      </c>
      <c r="AL313" s="16">
        <v>10</v>
      </c>
      <c r="AM313" s="18">
        <f>SUM(AC313:AL313)</f>
        <v>9464</v>
      </c>
    </row>
    <row r="314" spans="1:39" x14ac:dyDescent="0.3">
      <c r="G314" s="15">
        <v>303</v>
      </c>
      <c r="L314" s="14" t="str">
        <f>Parameters1!$L$29</f>
        <v>Wholesale and retail trade; repair of motor vehicles and motorcycles</v>
      </c>
      <c r="M314" s="14" t="s">
        <v>17</v>
      </c>
      <c r="N314" s="17">
        <v>0.32600000000000001</v>
      </c>
      <c r="O314" s="17">
        <v>5.1999999999999998E-2</v>
      </c>
      <c r="P314" s="17">
        <v>2.1000000000000001E-2</v>
      </c>
      <c r="Q314" s="17">
        <v>4.5999999999999999E-2</v>
      </c>
      <c r="R314" s="17">
        <v>0.41099999999999998</v>
      </c>
      <c r="S314" s="17">
        <v>7.6999999999999999E-2</v>
      </c>
      <c r="T314" s="17">
        <v>1.7999999999999999E-2</v>
      </c>
      <c r="U314" s="17">
        <v>3.6999999999999998E-2</v>
      </c>
      <c r="V314" s="17">
        <v>8.0000000000000002E-3</v>
      </c>
      <c r="W314" s="17">
        <v>4.0000000000000001E-3</v>
      </c>
      <c r="X314" s="19">
        <f t="shared" ref="X314:X317" si="54">SUM(N314:W314)</f>
        <v>1</v>
      </c>
      <c r="AA314" s="14" t="str">
        <f t="shared" si="40"/>
        <v>Wholesale and retail trade; repair of motor vehicles and motorcycles</v>
      </c>
      <c r="AB314" s="14" t="s">
        <v>17</v>
      </c>
      <c r="AC314" s="17">
        <v>0.29899999999999999</v>
      </c>
      <c r="AD314" s="17">
        <v>6.0999999999999999E-2</v>
      </c>
      <c r="AE314" s="17">
        <v>3.4000000000000002E-2</v>
      </c>
      <c r="AF314" s="17">
        <v>0.09</v>
      </c>
      <c r="AG314" s="17">
        <v>0.33600000000000002</v>
      </c>
      <c r="AH314" s="17">
        <v>8.5999999999999993E-2</v>
      </c>
      <c r="AI314" s="17">
        <v>2.5000000000000001E-2</v>
      </c>
      <c r="AJ314" s="17">
        <v>6.6000000000000003E-2</v>
      </c>
      <c r="AK314" s="17">
        <v>3.0000000000000001E-3</v>
      </c>
      <c r="AL314" s="17">
        <v>1E-3</v>
      </c>
      <c r="AM314" s="19">
        <f t="shared" ref="AM314:AM317" si="55">SUM(AC314:AL314)</f>
        <v>1.0009999999999999</v>
      </c>
    </row>
    <row r="315" spans="1:39" x14ac:dyDescent="0.3">
      <c r="G315" s="15">
        <v>304</v>
      </c>
      <c r="L315" s="14" t="str">
        <f>Parameters1!$L$29</f>
        <v>Wholesale and retail trade; repair of motor vehicles and motorcycles</v>
      </c>
      <c r="M315" s="14" t="s">
        <v>18</v>
      </c>
      <c r="N315" s="16">
        <v>14875</v>
      </c>
      <c r="O315" s="16">
        <v>1968</v>
      </c>
      <c r="P315" s="16">
        <v>376</v>
      </c>
      <c r="Q315" s="16">
        <v>565</v>
      </c>
      <c r="R315" s="16">
        <v>18498</v>
      </c>
      <c r="S315" s="16">
        <v>2389</v>
      </c>
      <c r="T315" s="16">
        <v>369</v>
      </c>
      <c r="U315" s="16">
        <v>696</v>
      </c>
      <c r="V315" s="16">
        <v>179</v>
      </c>
      <c r="W315" s="16">
        <v>92</v>
      </c>
      <c r="X315" s="18">
        <f t="shared" si="54"/>
        <v>40007</v>
      </c>
      <c r="AA315" s="14" t="str">
        <f t="shared" si="40"/>
        <v>Wholesale and retail trade; repair of motor vehicles and motorcycles</v>
      </c>
      <c r="AB315" s="14" t="s">
        <v>18</v>
      </c>
      <c r="AC315" s="16">
        <v>471</v>
      </c>
      <c r="AD315" s="16">
        <v>62</v>
      </c>
      <c r="AE315" s="16">
        <v>17</v>
      </c>
      <c r="AF315" s="16">
        <v>11</v>
      </c>
      <c r="AG315" s="16">
        <v>489</v>
      </c>
      <c r="AH315" s="16">
        <v>78</v>
      </c>
      <c r="AI315" s="16">
        <v>14</v>
      </c>
      <c r="AJ315" s="16">
        <v>6</v>
      </c>
      <c r="AK315" s="16">
        <v>1</v>
      </c>
      <c r="AL315" s="16">
        <v>2</v>
      </c>
      <c r="AM315" s="18">
        <f t="shared" si="55"/>
        <v>1151</v>
      </c>
    </row>
    <row r="316" spans="1:39" x14ac:dyDescent="0.3">
      <c r="G316" s="15">
        <v>305</v>
      </c>
      <c r="L316" s="14" t="str">
        <f>Parameters1!$L$29</f>
        <v>Wholesale and retail trade; repair of motor vehicles and motorcycles</v>
      </c>
      <c r="M316" s="14" t="s">
        <v>18</v>
      </c>
      <c r="N316" s="17">
        <v>0.372</v>
      </c>
      <c r="O316" s="17">
        <v>4.9000000000000002E-2</v>
      </c>
      <c r="P316" s="17">
        <v>8.9999999999999993E-3</v>
      </c>
      <c r="Q316" s="17">
        <v>1.4E-2</v>
      </c>
      <c r="R316" s="17">
        <v>0.46200000000000002</v>
      </c>
      <c r="S316" s="17">
        <v>0.06</v>
      </c>
      <c r="T316" s="17">
        <v>8.9999999999999993E-3</v>
      </c>
      <c r="U316" s="17">
        <v>1.7000000000000001E-2</v>
      </c>
      <c r="V316" s="17">
        <v>4.0000000000000001E-3</v>
      </c>
      <c r="W316" s="17">
        <v>2E-3</v>
      </c>
      <c r="X316" s="19">
        <f t="shared" si="54"/>
        <v>0.998</v>
      </c>
      <c r="AA316" s="14" t="str">
        <f t="shared" si="40"/>
        <v>Wholesale and retail trade; repair of motor vehicles and motorcycles</v>
      </c>
      <c r="AB316" s="14" t="s">
        <v>18</v>
      </c>
      <c r="AC316" s="17">
        <v>0.40899999999999997</v>
      </c>
      <c r="AD316" s="17">
        <v>5.3999999999999999E-2</v>
      </c>
      <c r="AE316" s="17">
        <v>1.4999999999999999E-2</v>
      </c>
      <c r="AF316" s="17">
        <v>0.01</v>
      </c>
      <c r="AG316" s="17">
        <v>0.42499999999999999</v>
      </c>
      <c r="AH316" s="17">
        <v>6.8000000000000005E-2</v>
      </c>
      <c r="AI316" s="17">
        <v>1.2E-2</v>
      </c>
      <c r="AJ316" s="17">
        <v>5.0000000000000001E-3</v>
      </c>
      <c r="AK316" s="17">
        <v>1E-3</v>
      </c>
      <c r="AL316" s="17">
        <v>2E-3</v>
      </c>
      <c r="AM316" s="19">
        <f t="shared" si="55"/>
        <v>1.0010000000000001</v>
      </c>
    </row>
    <row r="317" spans="1:39" x14ac:dyDescent="0.3">
      <c r="G317" s="15">
        <v>306</v>
      </c>
      <c r="L317" s="14" t="str">
        <f>Parameters1!$L$29</f>
        <v>Wholesale and retail trade; repair of motor vehicles and motorcycles</v>
      </c>
      <c r="M317" s="14" t="s">
        <v>19</v>
      </c>
      <c r="N317" s="16">
        <v>325781</v>
      </c>
      <c r="O317" s="16">
        <v>51729</v>
      </c>
      <c r="P317" s="16">
        <v>20570</v>
      </c>
      <c r="Q317" s="16">
        <v>44262</v>
      </c>
      <c r="R317" s="16">
        <v>410056</v>
      </c>
      <c r="S317" s="16">
        <v>75458</v>
      </c>
      <c r="T317" s="16">
        <v>17170</v>
      </c>
      <c r="U317" s="16">
        <v>36254</v>
      </c>
      <c r="V317" s="16">
        <v>8227</v>
      </c>
      <c r="W317" s="16">
        <v>3435</v>
      </c>
      <c r="X317" s="18">
        <f t="shared" si="54"/>
        <v>992942</v>
      </c>
      <c r="AA317" s="14" t="str">
        <f t="shared" si="40"/>
        <v>Wholesale and retail trade; repair of motor vehicles and motorcycles</v>
      </c>
      <c r="AB317" s="14" t="s">
        <v>19</v>
      </c>
      <c r="AC317" s="16">
        <v>3297</v>
      </c>
      <c r="AD317" s="16">
        <v>638</v>
      </c>
      <c r="AE317" s="16">
        <v>336</v>
      </c>
      <c r="AF317" s="16">
        <v>863</v>
      </c>
      <c r="AG317" s="16">
        <v>3672</v>
      </c>
      <c r="AH317" s="16">
        <v>893</v>
      </c>
      <c r="AI317" s="16">
        <v>252</v>
      </c>
      <c r="AJ317" s="16">
        <v>626</v>
      </c>
      <c r="AK317" s="16">
        <v>26</v>
      </c>
      <c r="AL317" s="16">
        <v>12</v>
      </c>
      <c r="AM317" s="18">
        <f t="shared" si="55"/>
        <v>10615</v>
      </c>
    </row>
    <row r="740" spans="23:23" x14ac:dyDescent="0.3">
      <c r="W740" s="1" t="s">
        <v>31</v>
      </c>
    </row>
  </sheetData>
  <mergeCells count="13">
    <mergeCell ref="L7:O7"/>
    <mergeCell ref="AM10:AM11"/>
    <mergeCell ref="N10:Q10"/>
    <mergeCell ref="R10:U10"/>
    <mergeCell ref="V10:W10"/>
    <mergeCell ref="L10:L11"/>
    <mergeCell ref="M10:M11"/>
    <mergeCell ref="X10:X11"/>
    <mergeCell ref="AA10:AA11"/>
    <mergeCell ref="AB10:AB11"/>
    <mergeCell ref="AC10:AF10"/>
    <mergeCell ref="AG10:AJ10"/>
    <mergeCell ref="AK10:AL10"/>
  </mergeCells>
  <pageMargins left="0.7" right="0.7" top="0.75" bottom="0.75" header="0.3" footer="0.3"/>
  <pageSetup paperSize="9" orientation="portrait" r:id="rId1"/>
  <customProperties>
    <customPr name="SSC_SHEET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asis1"/>
  <dimension ref="B5:AV43"/>
  <sheetViews>
    <sheetView topLeftCell="A11" zoomScaleNormal="100" workbookViewId="0">
      <selection activeCell="P33" sqref="P33"/>
    </sheetView>
  </sheetViews>
  <sheetFormatPr defaultColWidth="7.6640625" defaultRowHeight="12" customHeight="1" x14ac:dyDescent="0.25"/>
  <cols>
    <col min="1" max="1" width="9.44140625" style="21" customWidth="1"/>
    <col min="2" max="4" width="1.6640625" style="21" hidden="1" customWidth="1"/>
    <col min="5" max="10" width="1.6640625" style="21" customWidth="1"/>
    <col min="11" max="11" width="53.109375" style="21" customWidth="1"/>
    <col min="12" max="13" width="7.6640625" style="21" customWidth="1"/>
    <col min="14" max="14" width="21.109375" style="21" customWidth="1"/>
    <col min="15" max="16" width="20.88671875" style="21" customWidth="1"/>
    <col min="17" max="18" width="7.6640625" style="21"/>
    <col min="19" max="19" width="21.109375" style="21" customWidth="1"/>
    <col min="20" max="21" width="20.88671875" style="21" customWidth="1"/>
    <col min="22" max="25" width="7.6640625" style="21"/>
    <col min="26" max="26" width="63" style="21" customWidth="1"/>
    <col min="27" max="29" width="7.5546875" style="21" customWidth="1"/>
    <col min="30" max="30" width="7.33203125" style="21" customWidth="1"/>
    <col min="31" max="34" width="7.5546875" style="21" customWidth="1"/>
    <col min="35" max="36" width="8.33203125" style="21" customWidth="1"/>
    <col min="37" max="37" width="10.6640625" style="21" customWidth="1"/>
    <col min="38" max="40" width="7.5546875" style="21" customWidth="1"/>
    <col min="41" max="41" width="7.33203125" style="21" customWidth="1"/>
    <col min="42" max="45" width="7.5546875" style="21" customWidth="1"/>
    <col min="46" max="47" width="8.33203125" style="21" customWidth="1"/>
    <col min="48" max="48" width="10.6640625" style="21" customWidth="1"/>
    <col min="49" max="16384" width="7.6640625" style="21"/>
  </cols>
  <sheetData>
    <row r="5" spans="11:48" ht="12" customHeight="1" x14ac:dyDescent="0.25">
      <c r="K5" s="41">
        <v>1</v>
      </c>
      <c r="L5" s="41">
        <v>2</v>
      </c>
      <c r="M5" s="41">
        <v>3</v>
      </c>
      <c r="N5" s="41">
        <v>4</v>
      </c>
      <c r="O5" s="41">
        <v>5</v>
      </c>
      <c r="P5" s="41">
        <v>6</v>
      </c>
      <c r="Q5" s="41">
        <v>7</v>
      </c>
      <c r="R5" s="41">
        <v>8</v>
      </c>
      <c r="S5" s="41">
        <v>9</v>
      </c>
      <c r="T5" s="41">
        <v>10</v>
      </c>
      <c r="U5" s="41">
        <v>11</v>
      </c>
      <c r="V5" s="41">
        <v>12</v>
      </c>
      <c r="W5" s="41">
        <v>13</v>
      </c>
      <c r="X5" s="41">
        <v>14</v>
      </c>
      <c r="Y5" s="41">
        <v>15</v>
      </c>
      <c r="Z5" s="41">
        <v>16</v>
      </c>
      <c r="AA5" s="41">
        <v>17</v>
      </c>
      <c r="AB5" s="41">
        <v>18</v>
      </c>
      <c r="AC5" s="41">
        <v>19</v>
      </c>
      <c r="AD5" s="41">
        <v>20</v>
      </c>
      <c r="AE5" s="41">
        <v>21</v>
      </c>
      <c r="AF5" s="41">
        <v>22</v>
      </c>
      <c r="AG5" s="41">
        <v>23</v>
      </c>
      <c r="AH5" s="41">
        <v>24</v>
      </c>
      <c r="AI5" s="41">
        <v>25</v>
      </c>
      <c r="AJ5" s="41">
        <v>26</v>
      </c>
      <c r="AK5" s="41">
        <v>27</v>
      </c>
      <c r="AL5" s="41">
        <v>28</v>
      </c>
      <c r="AM5" s="41">
        <v>29</v>
      </c>
      <c r="AN5" s="41">
        <v>30</v>
      </c>
      <c r="AO5" s="41">
        <v>31</v>
      </c>
      <c r="AP5" s="41">
        <v>32</v>
      </c>
      <c r="AQ5" s="41">
        <v>33</v>
      </c>
      <c r="AR5" s="41">
        <v>34</v>
      </c>
      <c r="AS5" s="41">
        <v>35</v>
      </c>
      <c r="AT5" s="41">
        <v>36</v>
      </c>
      <c r="AU5" s="41">
        <v>37</v>
      </c>
      <c r="AV5" s="41">
        <v>38</v>
      </c>
    </row>
    <row r="9" spans="11:48" ht="24.6" customHeight="1" x14ac:dyDescent="0.25">
      <c r="Z9" s="42">
        <v>1</v>
      </c>
      <c r="AA9" s="42">
        <v>2</v>
      </c>
      <c r="AB9" s="42">
        <v>3</v>
      </c>
      <c r="AC9" s="42">
        <v>4</v>
      </c>
      <c r="AD9" s="42">
        <v>5</v>
      </c>
      <c r="AE9" s="42">
        <v>6</v>
      </c>
      <c r="AF9" s="42">
        <v>7</v>
      </c>
      <c r="AG9" s="42">
        <v>8</v>
      </c>
      <c r="AH9" s="42">
        <v>9</v>
      </c>
      <c r="AI9" s="42">
        <v>10</v>
      </c>
      <c r="AJ9" s="42">
        <v>11</v>
      </c>
      <c r="AK9" s="42">
        <v>12</v>
      </c>
      <c r="AL9" s="42">
        <v>13</v>
      </c>
      <c r="AM9" s="42">
        <v>14</v>
      </c>
      <c r="AN9" s="42">
        <v>15</v>
      </c>
      <c r="AO9" s="42">
        <v>16</v>
      </c>
      <c r="AP9" s="42">
        <v>17</v>
      </c>
      <c r="AQ9" s="42">
        <v>18</v>
      </c>
      <c r="AR9" s="42">
        <v>19</v>
      </c>
      <c r="AS9" s="42">
        <v>20</v>
      </c>
      <c r="AT9" s="42">
        <v>21</v>
      </c>
      <c r="AU9" s="42">
        <v>22</v>
      </c>
      <c r="AV9" s="42">
        <v>23</v>
      </c>
    </row>
    <row r="10" spans="11:48" ht="12" customHeight="1" x14ac:dyDescent="0.25">
      <c r="K10" s="39" t="s">
        <v>71</v>
      </c>
      <c r="N10" s="81" t="str">
        <f>"Numbers :"&amp;Selected_OccupationalLevel</f>
        <v>Numbers :Skilled Technical</v>
      </c>
      <c r="O10" s="81"/>
      <c r="P10" s="81"/>
      <c r="S10" s="81" t="str">
        <f>"Percentages :"&amp;Selected_OccupationalLevel</f>
        <v>Percentages :Skilled Technical</v>
      </c>
      <c r="T10" s="81"/>
      <c r="U10" s="81"/>
      <c r="Z10" s="70" t="s">
        <v>79</v>
      </c>
      <c r="AA10" s="68" t="s">
        <v>3</v>
      </c>
      <c r="AB10" s="68"/>
      <c r="AC10" s="68"/>
      <c r="AD10" s="68"/>
      <c r="AE10" s="73" t="s">
        <v>4</v>
      </c>
      <c r="AF10" s="73"/>
      <c r="AG10" s="73"/>
      <c r="AH10" s="73"/>
      <c r="AI10" s="68" t="s">
        <v>5</v>
      </c>
      <c r="AJ10" s="68"/>
      <c r="AK10" s="67" t="s">
        <v>6</v>
      </c>
      <c r="AL10" s="68" t="s">
        <v>3</v>
      </c>
      <c r="AM10" s="68"/>
      <c r="AN10" s="68"/>
      <c r="AO10" s="68"/>
      <c r="AP10" s="73" t="s">
        <v>4</v>
      </c>
      <c r="AQ10" s="73"/>
      <c r="AR10" s="73"/>
      <c r="AS10" s="73"/>
      <c r="AT10" s="68" t="s">
        <v>5</v>
      </c>
      <c r="AU10" s="68"/>
      <c r="AV10" s="67" t="s">
        <v>6</v>
      </c>
    </row>
    <row r="11" spans="11:48" ht="15.6" customHeight="1" x14ac:dyDescent="0.25">
      <c r="K11" s="22" t="str">
        <f>Selected_Sector&amp;Selected_OccupationalLevel</f>
        <v>Accommodation and food service activitiesSkilled Technical</v>
      </c>
      <c r="N11" s="22"/>
      <c r="O11" s="35" t="str">
        <f>"My Organisation : "&amp;Selected_OccupationalLevel&amp;" (Numbers)"</f>
        <v>My Organisation : Skilled Technical (Numbers)</v>
      </c>
      <c r="P11" s="35" t="str">
        <f>Selected_Sector&amp;" Sector : "&amp;Selected_OccupationalLevel&amp;" (Numbers)"</f>
        <v>Accommodation and food service activities Sector : Skilled Technical (Numbers)</v>
      </c>
      <c r="S11" s="22"/>
      <c r="T11" s="35" t="str">
        <f>"My Organisation : "&amp;Selected_OccupationalLevel&amp;" (Percentages)"</f>
        <v>My Organisation : Skilled Technical (Percentages)</v>
      </c>
      <c r="U11" s="35" t="str">
        <f>Selected_Sector&amp;" Sector : "&amp;Selected_OccupationalLevel&amp;" (Percentages)"</f>
        <v>Accommodation and food service activities Sector : Skilled Technical (Percentages)</v>
      </c>
      <c r="Z11" s="70"/>
      <c r="AA11" s="24" t="s">
        <v>7</v>
      </c>
      <c r="AB11" s="25" t="s">
        <v>30</v>
      </c>
      <c r="AC11" s="24" t="s">
        <v>8</v>
      </c>
      <c r="AD11" s="25" t="s">
        <v>9</v>
      </c>
      <c r="AE11" s="24" t="s">
        <v>7</v>
      </c>
      <c r="AF11" s="25" t="s">
        <v>30</v>
      </c>
      <c r="AG11" s="24" t="s">
        <v>8</v>
      </c>
      <c r="AH11" s="25" t="s">
        <v>9</v>
      </c>
      <c r="AI11" s="24" t="s">
        <v>3</v>
      </c>
      <c r="AJ11" s="25" t="s">
        <v>4</v>
      </c>
      <c r="AK11" s="67"/>
      <c r="AL11" s="24" t="s">
        <v>7</v>
      </c>
      <c r="AM11" s="25" t="s">
        <v>30</v>
      </c>
      <c r="AN11" s="24" t="s">
        <v>8</v>
      </c>
      <c r="AO11" s="25" t="s">
        <v>9</v>
      </c>
      <c r="AP11" s="24" t="s">
        <v>7</v>
      </c>
      <c r="AQ11" s="25" t="s">
        <v>30</v>
      </c>
      <c r="AR11" s="24" t="s">
        <v>8</v>
      </c>
      <c r="AS11" s="25" t="s">
        <v>9</v>
      </c>
      <c r="AT11" s="24" t="s">
        <v>3</v>
      </c>
      <c r="AU11" s="25" t="s">
        <v>4</v>
      </c>
      <c r="AV11" s="67"/>
    </row>
    <row r="12" spans="11:48" ht="12" customHeight="1" x14ac:dyDescent="0.25">
      <c r="N12" s="22" t="s">
        <v>53</v>
      </c>
      <c r="O12" s="23">
        <f>VLOOKUP(Selected_OccupationalLevel,my_organisation_allemployees,$AA$9,FALSE)</f>
        <v>0</v>
      </c>
      <c r="P12" s="23">
        <f>VLOOKUP(targeted_sector_occlevel,rD1.Datasource_Sectors,4,FALSE)</f>
        <v>9729</v>
      </c>
      <c r="S12" s="22" t="s">
        <v>53</v>
      </c>
      <c r="T12" s="46">
        <f>VLOOKUP(Selected_OccupationalLevel,my_organisation_allemployees,$AL$9,FALSE)</f>
        <v>0</v>
      </c>
      <c r="U12" s="46">
        <f>VLOOKUP(targeted_sector_occlevel,rD1.Datasource_Sectors,15,FALSE)</f>
        <v>0.28599999999999998</v>
      </c>
      <c r="Z12" s="32" t="s">
        <v>11</v>
      </c>
      <c r="AA12" s="37">
        <f>'Focus1 Benchmarks'!N15</f>
        <v>0</v>
      </c>
      <c r="AB12" s="37">
        <f>'Focus1 Benchmarks'!O15</f>
        <v>0</v>
      </c>
      <c r="AC12" s="37">
        <f>'Focus1 Benchmarks'!P15</f>
        <v>0</v>
      </c>
      <c r="AD12" s="37">
        <f>'Focus1 Benchmarks'!Q15</f>
        <v>0</v>
      </c>
      <c r="AE12" s="37">
        <f>'Focus1 Benchmarks'!R15</f>
        <v>0</v>
      </c>
      <c r="AF12" s="37">
        <f>'Focus1 Benchmarks'!S15</f>
        <v>0</v>
      </c>
      <c r="AG12" s="37">
        <f>'Focus1 Benchmarks'!T15</f>
        <v>0</v>
      </c>
      <c r="AH12" s="37">
        <f>'Focus1 Benchmarks'!U15</f>
        <v>0</v>
      </c>
      <c r="AI12" s="37">
        <f>'Focus1 Benchmarks'!V15</f>
        <v>0</v>
      </c>
      <c r="AJ12" s="37">
        <f>'Focus1 Benchmarks'!W15</f>
        <v>0</v>
      </c>
      <c r="AK12" s="34">
        <f>SUM(AA12:AJ12)</f>
        <v>0</v>
      </c>
      <c r="AL12" s="43">
        <f>IFERROR((AA12/$AK12),0)</f>
        <v>0</v>
      </c>
      <c r="AM12" s="43">
        <f t="shared" ref="AM12:AV12" si="0">IFERROR((AB12/$AK12),0)</f>
        <v>0</v>
      </c>
      <c r="AN12" s="43">
        <f t="shared" si="0"/>
        <v>0</v>
      </c>
      <c r="AO12" s="43">
        <f t="shared" si="0"/>
        <v>0</v>
      </c>
      <c r="AP12" s="43">
        <f t="shared" si="0"/>
        <v>0</v>
      </c>
      <c r="AQ12" s="43">
        <f t="shared" si="0"/>
        <v>0</v>
      </c>
      <c r="AR12" s="43">
        <f t="shared" si="0"/>
        <v>0</v>
      </c>
      <c r="AS12" s="43">
        <f t="shared" si="0"/>
        <v>0</v>
      </c>
      <c r="AT12" s="43">
        <f t="shared" si="0"/>
        <v>0</v>
      </c>
      <c r="AU12" s="43">
        <f t="shared" si="0"/>
        <v>0</v>
      </c>
      <c r="AV12" s="44">
        <f t="shared" si="0"/>
        <v>0</v>
      </c>
    </row>
    <row r="13" spans="11:48" ht="12" customHeight="1" x14ac:dyDescent="0.25">
      <c r="N13" s="22" t="s">
        <v>54</v>
      </c>
      <c r="O13" s="23">
        <f>VLOOKUP(Selected_OccupationalLevel,my_organisation_allemployees,$AB$9,FALSE)</f>
        <v>0</v>
      </c>
      <c r="P13" s="23">
        <f>VLOOKUP(targeted_sector_occlevel,rD1.Datasource_Sectors,5,FALSE)</f>
        <v>1404</v>
      </c>
      <c r="S13" s="22" t="s">
        <v>54</v>
      </c>
      <c r="T13" s="46">
        <f>VLOOKUP(Selected_OccupationalLevel,my_organisation_allemployees,$AM$9,FALSE)</f>
        <v>0</v>
      </c>
      <c r="U13" s="46">
        <f>VLOOKUP(targeted_sector_occlevel,rD1.Datasource_Sectors,16,FALSE)</f>
        <v>4.1000000000000002E-2</v>
      </c>
      <c r="Z13" s="32" t="s">
        <v>12</v>
      </c>
      <c r="AA13" s="37">
        <f>'Focus1 Benchmarks'!N16</f>
        <v>0</v>
      </c>
      <c r="AB13" s="37">
        <f>'Focus1 Benchmarks'!O16</f>
        <v>0</v>
      </c>
      <c r="AC13" s="37">
        <f>'Focus1 Benchmarks'!P16</f>
        <v>0</v>
      </c>
      <c r="AD13" s="37">
        <f>'Focus1 Benchmarks'!Q16</f>
        <v>0</v>
      </c>
      <c r="AE13" s="37">
        <f>'Focus1 Benchmarks'!R16</f>
        <v>0</v>
      </c>
      <c r="AF13" s="37">
        <f>'Focus1 Benchmarks'!S16</f>
        <v>0</v>
      </c>
      <c r="AG13" s="37">
        <f>'Focus1 Benchmarks'!T16</f>
        <v>0</v>
      </c>
      <c r="AH13" s="37">
        <f>'Focus1 Benchmarks'!U16</f>
        <v>0</v>
      </c>
      <c r="AI13" s="37">
        <f>'Focus1 Benchmarks'!V16</f>
        <v>0</v>
      </c>
      <c r="AJ13" s="37">
        <f>'Focus1 Benchmarks'!W16</f>
        <v>0</v>
      </c>
      <c r="AK13" s="34">
        <f t="shared" ref="AK13:AK18" si="1">SUM(AA13:AJ13)</f>
        <v>0</v>
      </c>
      <c r="AL13" s="43">
        <f t="shared" ref="AL13:AL19" si="2">IFERROR((AA13/$AK13),0)</f>
        <v>0</v>
      </c>
      <c r="AM13" s="43">
        <f t="shared" ref="AM13:AM19" si="3">IFERROR((AB13/$AK13),0)</f>
        <v>0</v>
      </c>
      <c r="AN13" s="43">
        <f t="shared" ref="AN13:AN19" si="4">IFERROR((AC13/$AK13),0)</f>
        <v>0</v>
      </c>
      <c r="AO13" s="43">
        <f t="shared" ref="AO13:AO19" si="5">IFERROR((AD13/$AK13),0)</f>
        <v>0</v>
      </c>
      <c r="AP13" s="43">
        <f t="shared" ref="AP13:AP19" si="6">IFERROR((AE13/$AK13),0)</f>
        <v>0</v>
      </c>
      <c r="AQ13" s="43">
        <f t="shared" ref="AQ13:AQ19" si="7">IFERROR((AF13/$AK13),0)</f>
        <v>0</v>
      </c>
      <c r="AR13" s="43">
        <f t="shared" ref="AR13:AR19" si="8">IFERROR((AG13/$AK13),0)</f>
        <v>0</v>
      </c>
      <c r="AS13" s="43">
        <f t="shared" ref="AS13:AS19" si="9">IFERROR((AH13/$AK13),0)</f>
        <v>0</v>
      </c>
      <c r="AT13" s="43">
        <f t="shared" ref="AT13:AT19" si="10">IFERROR((AI13/$AK13),0)</f>
        <v>0</v>
      </c>
      <c r="AU13" s="43">
        <f t="shared" ref="AU13:AU19" si="11">IFERROR((AJ13/$AK13),0)</f>
        <v>0</v>
      </c>
      <c r="AV13" s="44">
        <f t="shared" ref="AV13:AV19" si="12">IFERROR((AK13/$AK13),0)</f>
        <v>0</v>
      </c>
    </row>
    <row r="14" spans="11:48" ht="12" customHeight="1" x14ac:dyDescent="0.25">
      <c r="N14" s="22" t="s">
        <v>55</v>
      </c>
      <c r="O14" s="23">
        <f>VLOOKUP(Selected_OccupationalLevel,my_organisation_allemployees,$AC$9,FALSE)</f>
        <v>0</v>
      </c>
      <c r="P14" s="23">
        <f>VLOOKUP(targeted_sector_occlevel,rD1.Datasource_Sectors,6,FALSE)</f>
        <v>464</v>
      </c>
      <c r="S14" s="22" t="s">
        <v>55</v>
      </c>
      <c r="T14" s="46">
        <f>VLOOKUP(Selected_OccupationalLevel,my_organisation_allemployees,$AN$9,FALSE)</f>
        <v>0</v>
      </c>
      <c r="U14" s="46">
        <f>VLOOKUP(targeted_sector_occlevel,rD1.Datasource_Sectors,17,FALSE)</f>
        <v>1.4E-2</v>
      </c>
      <c r="Z14" s="32" t="s">
        <v>13</v>
      </c>
      <c r="AA14" s="37">
        <f>'Focus1 Benchmarks'!N17</f>
        <v>0</v>
      </c>
      <c r="AB14" s="37">
        <f>'Focus1 Benchmarks'!O17</f>
        <v>0</v>
      </c>
      <c r="AC14" s="37">
        <f>'Focus1 Benchmarks'!P17</f>
        <v>0</v>
      </c>
      <c r="AD14" s="37">
        <f>'Focus1 Benchmarks'!Q17</f>
        <v>0</v>
      </c>
      <c r="AE14" s="37">
        <f>'Focus1 Benchmarks'!R17</f>
        <v>0</v>
      </c>
      <c r="AF14" s="37">
        <f>'Focus1 Benchmarks'!S17</f>
        <v>0</v>
      </c>
      <c r="AG14" s="37">
        <f>'Focus1 Benchmarks'!T17</f>
        <v>0</v>
      </c>
      <c r="AH14" s="37">
        <f>'Focus1 Benchmarks'!U17</f>
        <v>0</v>
      </c>
      <c r="AI14" s="37">
        <f>'Focus1 Benchmarks'!V17</f>
        <v>0</v>
      </c>
      <c r="AJ14" s="37">
        <f>'Focus1 Benchmarks'!W17</f>
        <v>0</v>
      </c>
      <c r="AK14" s="34">
        <f t="shared" si="1"/>
        <v>0</v>
      </c>
      <c r="AL14" s="43">
        <f t="shared" si="2"/>
        <v>0</v>
      </c>
      <c r="AM14" s="43">
        <f t="shared" si="3"/>
        <v>0</v>
      </c>
      <c r="AN14" s="43">
        <f t="shared" si="4"/>
        <v>0</v>
      </c>
      <c r="AO14" s="43">
        <f t="shared" si="5"/>
        <v>0</v>
      </c>
      <c r="AP14" s="43">
        <f t="shared" si="6"/>
        <v>0</v>
      </c>
      <c r="AQ14" s="43">
        <f t="shared" si="7"/>
        <v>0</v>
      </c>
      <c r="AR14" s="43">
        <f t="shared" si="8"/>
        <v>0</v>
      </c>
      <c r="AS14" s="43">
        <f t="shared" si="9"/>
        <v>0</v>
      </c>
      <c r="AT14" s="43">
        <f t="shared" si="10"/>
        <v>0</v>
      </c>
      <c r="AU14" s="43">
        <f t="shared" si="11"/>
        <v>0</v>
      </c>
      <c r="AV14" s="44">
        <f t="shared" si="12"/>
        <v>0</v>
      </c>
    </row>
    <row r="15" spans="11:48" ht="12" customHeight="1" x14ac:dyDescent="0.25">
      <c r="N15" s="22" t="s">
        <v>56</v>
      </c>
      <c r="O15" s="23">
        <f>VLOOKUP(Selected_OccupationalLevel,my_organisation_allemployees,$AD$9,FALSE)</f>
        <v>0</v>
      </c>
      <c r="P15" s="23">
        <f>VLOOKUP(targeted_sector_occlevel,rD1.Datasource_Sectors,7,FALSE)</f>
        <v>1556</v>
      </c>
      <c r="S15" s="22" t="s">
        <v>56</v>
      </c>
      <c r="T15" s="46">
        <f>VLOOKUP(Selected_OccupationalLevel,my_organisation_allemployees,$AO$9,FALSE)</f>
        <v>0</v>
      </c>
      <c r="U15" s="46">
        <f>VLOOKUP(targeted_sector_occlevel,rD1.Datasource_Sectors,18,FALSE)</f>
        <v>0.05</v>
      </c>
      <c r="Z15" s="32" t="s">
        <v>14</v>
      </c>
      <c r="AA15" s="37">
        <f>'Focus1 Benchmarks'!N18</f>
        <v>0</v>
      </c>
      <c r="AB15" s="37">
        <f>'Focus1 Benchmarks'!O18</f>
        <v>0</v>
      </c>
      <c r="AC15" s="37">
        <f>'Focus1 Benchmarks'!P18</f>
        <v>0</v>
      </c>
      <c r="AD15" s="37">
        <f>'Focus1 Benchmarks'!Q18</f>
        <v>0</v>
      </c>
      <c r="AE15" s="37">
        <f>'Focus1 Benchmarks'!R18</f>
        <v>0</v>
      </c>
      <c r="AF15" s="37">
        <f>'Focus1 Benchmarks'!S18</f>
        <v>0</v>
      </c>
      <c r="AG15" s="37">
        <f>'Focus1 Benchmarks'!T18</f>
        <v>0</v>
      </c>
      <c r="AH15" s="37">
        <f>'Focus1 Benchmarks'!U18</f>
        <v>0</v>
      </c>
      <c r="AI15" s="37">
        <f>'Focus1 Benchmarks'!V18</f>
        <v>0</v>
      </c>
      <c r="AJ15" s="37">
        <f>'Focus1 Benchmarks'!W18</f>
        <v>0</v>
      </c>
      <c r="AK15" s="34">
        <f t="shared" si="1"/>
        <v>0</v>
      </c>
      <c r="AL15" s="43">
        <f t="shared" si="2"/>
        <v>0</v>
      </c>
      <c r="AM15" s="43">
        <f t="shared" si="3"/>
        <v>0</v>
      </c>
      <c r="AN15" s="43">
        <f t="shared" si="4"/>
        <v>0</v>
      </c>
      <c r="AO15" s="43">
        <f t="shared" si="5"/>
        <v>0</v>
      </c>
      <c r="AP15" s="43">
        <f t="shared" si="6"/>
        <v>0</v>
      </c>
      <c r="AQ15" s="43">
        <f t="shared" si="7"/>
        <v>0</v>
      </c>
      <c r="AR15" s="43">
        <f t="shared" si="8"/>
        <v>0</v>
      </c>
      <c r="AS15" s="43">
        <f t="shared" si="9"/>
        <v>0</v>
      </c>
      <c r="AT15" s="43">
        <f t="shared" si="10"/>
        <v>0</v>
      </c>
      <c r="AU15" s="43">
        <f t="shared" si="11"/>
        <v>0</v>
      </c>
      <c r="AV15" s="44">
        <f t="shared" si="12"/>
        <v>0</v>
      </c>
    </row>
    <row r="16" spans="11:48" ht="12" customHeight="1" x14ac:dyDescent="0.25">
      <c r="N16" s="22" t="s">
        <v>57</v>
      </c>
      <c r="O16" s="23">
        <f>VLOOKUP(Selected_OccupationalLevel,my_organisation_allemployees,$AE$9,FALSE)</f>
        <v>0</v>
      </c>
      <c r="P16" s="23">
        <f>VLOOKUP(targeted_sector_occlevel,rD1.Datasource_Sectors,8,FALSE)</f>
        <v>13899</v>
      </c>
      <c r="S16" s="22" t="s">
        <v>57</v>
      </c>
      <c r="T16" s="46">
        <f>VLOOKUP(Selected_OccupationalLevel,my_organisation_allemployees,$AP$9,FALSE)</f>
        <v>0</v>
      </c>
      <c r="U16" s="46">
        <f>VLOOKUP(targeted_sector_occlevel,rD1.Datasource_Sectors,19,FALSE)</f>
        <v>0.40899999999999997</v>
      </c>
      <c r="Z16" s="32" t="s">
        <v>15</v>
      </c>
      <c r="AA16" s="37">
        <f>'Focus1 Benchmarks'!N19</f>
        <v>0</v>
      </c>
      <c r="AB16" s="37">
        <f>'Focus1 Benchmarks'!O19</f>
        <v>0</v>
      </c>
      <c r="AC16" s="37">
        <f>'Focus1 Benchmarks'!P19</f>
        <v>0</v>
      </c>
      <c r="AD16" s="37">
        <f>'Focus1 Benchmarks'!Q19</f>
        <v>0</v>
      </c>
      <c r="AE16" s="37">
        <f>'Focus1 Benchmarks'!R19</f>
        <v>0</v>
      </c>
      <c r="AF16" s="37">
        <f>'Focus1 Benchmarks'!S19</f>
        <v>0</v>
      </c>
      <c r="AG16" s="37">
        <f>'Focus1 Benchmarks'!T19</f>
        <v>0</v>
      </c>
      <c r="AH16" s="37">
        <f>'Focus1 Benchmarks'!U19</f>
        <v>0</v>
      </c>
      <c r="AI16" s="37">
        <f>'Focus1 Benchmarks'!V19</f>
        <v>0</v>
      </c>
      <c r="AJ16" s="37">
        <f>'Focus1 Benchmarks'!W19</f>
        <v>0</v>
      </c>
      <c r="AK16" s="34">
        <f t="shared" si="1"/>
        <v>0</v>
      </c>
      <c r="AL16" s="43">
        <f t="shared" si="2"/>
        <v>0</v>
      </c>
      <c r="AM16" s="43">
        <f t="shared" si="3"/>
        <v>0</v>
      </c>
      <c r="AN16" s="43">
        <f t="shared" si="4"/>
        <v>0</v>
      </c>
      <c r="AO16" s="43">
        <f t="shared" si="5"/>
        <v>0</v>
      </c>
      <c r="AP16" s="43">
        <f t="shared" si="6"/>
        <v>0</v>
      </c>
      <c r="AQ16" s="43">
        <f t="shared" si="7"/>
        <v>0</v>
      </c>
      <c r="AR16" s="43">
        <f t="shared" si="8"/>
        <v>0</v>
      </c>
      <c r="AS16" s="43">
        <f t="shared" si="9"/>
        <v>0</v>
      </c>
      <c r="AT16" s="43">
        <f t="shared" si="10"/>
        <v>0</v>
      </c>
      <c r="AU16" s="43">
        <f t="shared" si="11"/>
        <v>0</v>
      </c>
      <c r="AV16" s="44">
        <f t="shared" si="12"/>
        <v>0</v>
      </c>
    </row>
    <row r="17" spans="14:48" ht="12" customHeight="1" x14ac:dyDescent="0.25">
      <c r="N17" s="22" t="s">
        <v>58</v>
      </c>
      <c r="O17" s="23">
        <f>VLOOKUP(Selected_OccupationalLevel,my_organisation_allemployees,$AF$9,FALSE)</f>
        <v>0</v>
      </c>
      <c r="P17" s="23">
        <f>VLOOKUP(targeted_sector_occlevel,rD1.Datasource_Sectors,9,FALSE)</f>
        <v>2592</v>
      </c>
      <c r="S17" s="22" t="s">
        <v>58</v>
      </c>
      <c r="T17" s="46">
        <f>VLOOKUP(Selected_OccupationalLevel,my_organisation_allemployees,$AQ$9,FALSE)</f>
        <v>0</v>
      </c>
      <c r="U17" s="46">
        <f>VLOOKUP(targeted_sector_occlevel,rD1.Datasource_Sectors,20,FALSE)</f>
        <v>7.5999999999999998E-2</v>
      </c>
      <c r="Z17" s="32" t="s">
        <v>16</v>
      </c>
      <c r="AA17" s="37">
        <f>'Focus1 Benchmarks'!N20</f>
        <v>0</v>
      </c>
      <c r="AB17" s="37">
        <f>'Focus1 Benchmarks'!O20</f>
        <v>0</v>
      </c>
      <c r="AC17" s="37">
        <f>'Focus1 Benchmarks'!P20</f>
        <v>0</v>
      </c>
      <c r="AD17" s="37">
        <f>'Focus1 Benchmarks'!Q20</f>
        <v>0</v>
      </c>
      <c r="AE17" s="37">
        <f>'Focus1 Benchmarks'!R20</f>
        <v>0</v>
      </c>
      <c r="AF17" s="37">
        <f>'Focus1 Benchmarks'!S20</f>
        <v>0</v>
      </c>
      <c r="AG17" s="37">
        <f>'Focus1 Benchmarks'!T20</f>
        <v>0</v>
      </c>
      <c r="AH17" s="37">
        <f>'Focus1 Benchmarks'!U20</f>
        <v>0</v>
      </c>
      <c r="AI17" s="37">
        <f>'Focus1 Benchmarks'!V20</f>
        <v>0</v>
      </c>
      <c r="AJ17" s="37">
        <f>'Focus1 Benchmarks'!W20</f>
        <v>0</v>
      </c>
      <c r="AK17" s="34">
        <f t="shared" si="1"/>
        <v>0</v>
      </c>
      <c r="AL17" s="43">
        <f t="shared" si="2"/>
        <v>0</v>
      </c>
      <c r="AM17" s="43">
        <f t="shared" si="3"/>
        <v>0</v>
      </c>
      <c r="AN17" s="43">
        <f t="shared" si="4"/>
        <v>0</v>
      </c>
      <c r="AO17" s="43">
        <f t="shared" si="5"/>
        <v>0</v>
      </c>
      <c r="AP17" s="43">
        <f t="shared" si="6"/>
        <v>0</v>
      </c>
      <c r="AQ17" s="43">
        <f t="shared" si="7"/>
        <v>0</v>
      </c>
      <c r="AR17" s="43">
        <f t="shared" si="8"/>
        <v>0</v>
      </c>
      <c r="AS17" s="43">
        <f t="shared" si="9"/>
        <v>0</v>
      </c>
      <c r="AT17" s="43">
        <f t="shared" si="10"/>
        <v>0</v>
      </c>
      <c r="AU17" s="43">
        <f t="shared" si="11"/>
        <v>0</v>
      </c>
      <c r="AV17" s="44">
        <f t="shared" si="12"/>
        <v>0</v>
      </c>
    </row>
    <row r="18" spans="14:48" ht="12" customHeight="1" x14ac:dyDescent="0.25">
      <c r="N18" s="22" t="s">
        <v>59</v>
      </c>
      <c r="O18" s="23">
        <f>VLOOKUP(Selected_OccupationalLevel,my_organisation_allemployees,$AG$9,FALSE)</f>
        <v>0</v>
      </c>
      <c r="P18" s="23">
        <f>VLOOKUP(targeted_sector_occlevel,rD1.Datasource_Sectors,10,FALSE)</f>
        <v>586</v>
      </c>
      <c r="S18" s="22" t="s">
        <v>59</v>
      </c>
      <c r="T18" s="46">
        <f>VLOOKUP(Selected_OccupationalLevel,my_organisation_allemployees,$AR$9,FALSE)</f>
        <v>0</v>
      </c>
      <c r="U18" s="46">
        <f>VLOOKUP(targeted_sector_occlevel,rD1.Datasource_Sectors,21,FALSE)</f>
        <v>1.7000000000000001E-2</v>
      </c>
      <c r="Z18" s="32" t="s">
        <v>17</v>
      </c>
      <c r="AA18" s="37">
        <f>SUM(AA12:AA17)</f>
        <v>0</v>
      </c>
      <c r="AB18" s="37">
        <f t="shared" ref="AB18:AJ18" si="13">SUM(AB12:AB17)</f>
        <v>0</v>
      </c>
      <c r="AC18" s="37">
        <f t="shared" si="13"/>
        <v>0</v>
      </c>
      <c r="AD18" s="37">
        <f t="shared" si="13"/>
        <v>0</v>
      </c>
      <c r="AE18" s="37">
        <f t="shared" si="13"/>
        <v>0</v>
      </c>
      <c r="AF18" s="37">
        <f t="shared" si="13"/>
        <v>0</v>
      </c>
      <c r="AG18" s="37">
        <f t="shared" si="13"/>
        <v>0</v>
      </c>
      <c r="AH18" s="37">
        <f t="shared" si="13"/>
        <v>0</v>
      </c>
      <c r="AI18" s="37">
        <f t="shared" si="13"/>
        <v>0</v>
      </c>
      <c r="AJ18" s="37">
        <f t="shared" si="13"/>
        <v>0</v>
      </c>
      <c r="AK18" s="45">
        <f t="shared" si="1"/>
        <v>0</v>
      </c>
      <c r="AL18" s="43">
        <f t="shared" si="2"/>
        <v>0</v>
      </c>
      <c r="AM18" s="43">
        <f t="shared" si="3"/>
        <v>0</v>
      </c>
      <c r="AN18" s="43">
        <f t="shared" si="4"/>
        <v>0</v>
      </c>
      <c r="AO18" s="43">
        <f t="shared" si="5"/>
        <v>0</v>
      </c>
      <c r="AP18" s="43">
        <f t="shared" si="6"/>
        <v>0</v>
      </c>
      <c r="AQ18" s="43">
        <f t="shared" si="7"/>
        <v>0</v>
      </c>
      <c r="AR18" s="43">
        <f t="shared" si="8"/>
        <v>0</v>
      </c>
      <c r="AS18" s="43">
        <f t="shared" si="9"/>
        <v>0</v>
      </c>
      <c r="AT18" s="43">
        <f t="shared" si="10"/>
        <v>0</v>
      </c>
      <c r="AU18" s="43">
        <f t="shared" si="11"/>
        <v>0</v>
      </c>
      <c r="AV18" s="44">
        <f t="shared" si="12"/>
        <v>0</v>
      </c>
    </row>
    <row r="19" spans="14:48" ht="12" customHeight="1" x14ac:dyDescent="0.25">
      <c r="N19" s="22" t="s">
        <v>60</v>
      </c>
      <c r="O19" s="23">
        <f>VLOOKUP(Selected_OccupationalLevel,my_organisation_allemployees,$AH$9,FALSE)</f>
        <v>0</v>
      </c>
      <c r="P19" s="23">
        <f>VLOOKUP(targeted_sector_occlevel,rD1.Datasource_Sectors,11,FALSE)</f>
        <v>2102</v>
      </c>
      <c r="S19" s="22" t="s">
        <v>60</v>
      </c>
      <c r="T19" s="46">
        <f>VLOOKUP(Selected_OccupationalLevel,my_organisation_allemployees,$AS$9,FALSE)</f>
        <v>0</v>
      </c>
      <c r="U19" s="46">
        <f>VLOOKUP(targeted_sector_occlevel,rD1.Datasource_Sectors,22,FALSE)</f>
        <v>6.2E-2</v>
      </c>
      <c r="Z19" s="32" t="s">
        <v>18</v>
      </c>
      <c r="AA19" s="37">
        <f>'Focus1 Benchmarks'!N21</f>
        <v>0</v>
      </c>
      <c r="AB19" s="37">
        <f>'Focus1 Benchmarks'!O21</f>
        <v>0</v>
      </c>
      <c r="AC19" s="37">
        <f>'Focus1 Benchmarks'!P21</f>
        <v>0</v>
      </c>
      <c r="AD19" s="37">
        <f>'Focus1 Benchmarks'!Q21</f>
        <v>0</v>
      </c>
      <c r="AE19" s="37">
        <f>'Focus1 Benchmarks'!R21</f>
        <v>0</v>
      </c>
      <c r="AF19" s="37">
        <f>'Focus1 Benchmarks'!S21</f>
        <v>0</v>
      </c>
      <c r="AG19" s="37">
        <f>'Focus1 Benchmarks'!T21</f>
        <v>0</v>
      </c>
      <c r="AH19" s="37">
        <f>'Focus1 Benchmarks'!U21</f>
        <v>0</v>
      </c>
      <c r="AI19" s="37">
        <f>'Focus1 Benchmarks'!V21</f>
        <v>0</v>
      </c>
      <c r="AJ19" s="37">
        <f>'Focus1 Benchmarks'!W21</f>
        <v>0</v>
      </c>
      <c r="AK19" s="34">
        <f>SUM(AA19:AJ19)</f>
        <v>0</v>
      </c>
      <c r="AL19" s="43">
        <f t="shared" si="2"/>
        <v>0</v>
      </c>
      <c r="AM19" s="43">
        <f t="shared" si="3"/>
        <v>0</v>
      </c>
      <c r="AN19" s="43">
        <f t="shared" si="4"/>
        <v>0</v>
      </c>
      <c r="AO19" s="43">
        <f t="shared" si="5"/>
        <v>0</v>
      </c>
      <c r="AP19" s="43">
        <f t="shared" si="6"/>
        <v>0</v>
      </c>
      <c r="AQ19" s="43">
        <f t="shared" si="7"/>
        <v>0</v>
      </c>
      <c r="AR19" s="43">
        <f t="shared" si="8"/>
        <v>0</v>
      </c>
      <c r="AS19" s="43">
        <f t="shared" si="9"/>
        <v>0</v>
      </c>
      <c r="AT19" s="43">
        <f t="shared" si="10"/>
        <v>0</v>
      </c>
      <c r="AU19" s="43">
        <f t="shared" si="11"/>
        <v>0</v>
      </c>
      <c r="AV19" s="44">
        <f t="shared" si="12"/>
        <v>0</v>
      </c>
    </row>
    <row r="20" spans="14:48" ht="12" customHeight="1" x14ac:dyDescent="0.25">
      <c r="N20" s="22" t="s">
        <v>61</v>
      </c>
      <c r="O20" s="23">
        <f>VLOOKUP(Selected_OccupationalLevel,my_organisation_allemployees,$AI$9,FALSE)</f>
        <v>0</v>
      </c>
      <c r="P20" s="23">
        <f>VLOOKUP(targeted_sector_occlevel,rD1.Datasource_Sectors,12,FALSE)</f>
        <v>1046</v>
      </c>
      <c r="S20" s="22" t="s">
        <v>61</v>
      </c>
      <c r="T20" s="46">
        <f>VLOOKUP(Selected_OccupationalLevel,my_organisation_allemployees,$AT$9,FALSE)</f>
        <v>0</v>
      </c>
      <c r="U20" s="46">
        <f>VLOOKUP(targeted_sector_occlevel,rD1.Datasource_Sectors,23,FALSE)</f>
        <v>3.1E-2</v>
      </c>
    </row>
    <row r="21" spans="14:48" ht="12" customHeight="1" x14ac:dyDescent="0.25">
      <c r="N21" s="22" t="s">
        <v>62</v>
      </c>
      <c r="O21" s="23">
        <f>VLOOKUP(Selected_OccupationalLevel,my_organisation_allemployees,$AJ$9,FALSE)</f>
        <v>0</v>
      </c>
      <c r="P21" s="23">
        <f>VLOOKUP(targeted_sector_occlevel,rD1.Datasource_Sectors,13,FALSE)</f>
        <v>602</v>
      </c>
      <c r="S21" s="22" t="s">
        <v>62</v>
      </c>
      <c r="T21" s="46">
        <f>VLOOKUP(Selected_OccupationalLevel,my_organisation_allemployees,$AU$9,FALSE)</f>
        <v>0</v>
      </c>
      <c r="U21" s="46">
        <f>VLOOKUP(targeted_sector_occlevel,rD1.Datasource_Sectors,24,FALSE)</f>
        <v>1.7999999999999999E-2</v>
      </c>
    </row>
    <row r="32" spans="14:48" ht="12" customHeight="1" x14ac:dyDescent="0.25">
      <c r="N32" s="81" t="str">
        <f>"Numbers :"&amp;Selected_OccupationalLevel&amp;" (People with disabilities only)"</f>
        <v>Numbers :Skilled Technical (People with disabilities only)</v>
      </c>
      <c r="O32" s="81"/>
      <c r="P32" s="81"/>
      <c r="S32" s="81" t="str">
        <f>"Percentages :"&amp;Selected_OccupationalLevel&amp;" (People with disabilities only)"</f>
        <v>Percentages :Skilled Technical (People with disabilities only)</v>
      </c>
      <c r="T32" s="81"/>
      <c r="U32" s="81"/>
      <c r="Z32" s="71" t="s">
        <v>80</v>
      </c>
      <c r="AA32" s="68" t="s">
        <v>3</v>
      </c>
      <c r="AB32" s="68"/>
      <c r="AC32" s="68"/>
      <c r="AD32" s="68"/>
      <c r="AE32" s="73" t="s">
        <v>4</v>
      </c>
      <c r="AF32" s="73"/>
      <c r="AG32" s="73"/>
      <c r="AH32" s="73"/>
      <c r="AI32" s="68" t="s">
        <v>5</v>
      </c>
      <c r="AJ32" s="68"/>
      <c r="AK32" s="67" t="s">
        <v>6</v>
      </c>
      <c r="AL32" s="68" t="s">
        <v>3</v>
      </c>
      <c r="AM32" s="68"/>
      <c r="AN32" s="68"/>
      <c r="AO32" s="68"/>
      <c r="AP32" s="73" t="s">
        <v>4</v>
      </c>
      <c r="AQ32" s="73"/>
      <c r="AR32" s="73"/>
      <c r="AS32" s="73"/>
      <c r="AT32" s="68" t="s">
        <v>5</v>
      </c>
      <c r="AU32" s="68"/>
      <c r="AV32" s="67" t="s">
        <v>6</v>
      </c>
    </row>
    <row r="33" spans="14:48" ht="15.6" customHeight="1" x14ac:dyDescent="0.25">
      <c r="N33" s="22"/>
      <c r="O33" s="35" t="str">
        <f>"My Organisation : "&amp;Selected_OccupationalLevel&amp;" (Numbers,People with disabilities only)"</f>
        <v>My Organisation : Skilled Technical (Numbers,People with disabilities only)</v>
      </c>
      <c r="P33" s="35" t="str">
        <f>Selected_Sector&amp;" Sector : "&amp;Selected_OccupationalLevel&amp;" (Numbers, People with disabilities only)"</f>
        <v>Accommodation and food service activities Sector : Skilled Technical (Numbers, People with disabilities only)</v>
      </c>
      <c r="S33" s="22"/>
      <c r="T33" s="35" t="str">
        <f>"My Organisation : "&amp;Selected_OccupationalLevel&amp;" (Percentages, People with disabilities only)"</f>
        <v>My Organisation : Skilled Technical (Percentages, People with disabilities only)</v>
      </c>
      <c r="U33" s="35" t="str">
        <f>Selected_Sector&amp;" Sector : "&amp;Selected_OccupationalLevel&amp;" (Percentages, People with disabilities only)"</f>
        <v>Accommodation and food service activities Sector : Skilled Technical (Percentages, People with disabilities only)</v>
      </c>
      <c r="Z33" s="72"/>
      <c r="AA33" s="24" t="s">
        <v>7</v>
      </c>
      <c r="AB33" s="25" t="s">
        <v>30</v>
      </c>
      <c r="AC33" s="24" t="s">
        <v>8</v>
      </c>
      <c r="AD33" s="25" t="s">
        <v>9</v>
      </c>
      <c r="AE33" s="24" t="s">
        <v>7</v>
      </c>
      <c r="AF33" s="25" t="s">
        <v>30</v>
      </c>
      <c r="AG33" s="24" t="s">
        <v>8</v>
      </c>
      <c r="AH33" s="25" t="s">
        <v>9</v>
      </c>
      <c r="AI33" s="24" t="s">
        <v>3</v>
      </c>
      <c r="AJ33" s="25" t="s">
        <v>4</v>
      </c>
      <c r="AK33" s="67"/>
      <c r="AL33" s="24" t="s">
        <v>7</v>
      </c>
      <c r="AM33" s="25" t="s">
        <v>30</v>
      </c>
      <c r="AN33" s="24" t="s">
        <v>8</v>
      </c>
      <c r="AO33" s="25" t="s">
        <v>9</v>
      </c>
      <c r="AP33" s="24" t="s">
        <v>7</v>
      </c>
      <c r="AQ33" s="25" t="s">
        <v>30</v>
      </c>
      <c r="AR33" s="24" t="s">
        <v>8</v>
      </c>
      <c r="AS33" s="25" t="s">
        <v>9</v>
      </c>
      <c r="AT33" s="24" t="s">
        <v>3</v>
      </c>
      <c r="AU33" s="25" t="s">
        <v>4</v>
      </c>
      <c r="AV33" s="67"/>
    </row>
    <row r="34" spans="14:48" ht="12" customHeight="1" x14ac:dyDescent="0.25">
      <c r="N34" s="22" t="s">
        <v>53</v>
      </c>
      <c r="O34" s="23">
        <f>VLOOKUP(Selected_OccupationalLevel,my_organisation_pwd,$AA$9,FALSE)</f>
        <v>0</v>
      </c>
      <c r="P34" s="23">
        <f>VLOOKUP(targeted_sector_occlevel,rD1.Datasource_Sectors,26,FALSE)</f>
        <v>49</v>
      </c>
      <c r="S34" s="22" t="s">
        <v>53</v>
      </c>
      <c r="T34" s="46">
        <f>VLOOKUP(Selected_OccupationalLevel,my_organisation_pwd,$AL$9,FALSE)</f>
        <v>0</v>
      </c>
      <c r="U34" s="46">
        <f>VLOOKUP(targeted_sector_occlevel,rD1.Datasource_Sectors,37,FALSE)</f>
        <v>0.22800000000000001</v>
      </c>
      <c r="Z34" s="32" t="s">
        <v>11</v>
      </c>
      <c r="AA34" s="37">
        <f>'Focus1 Benchmarks'!N24</f>
        <v>0</v>
      </c>
      <c r="AB34" s="37">
        <f>'Focus1 Benchmarks'!O24</f>
        <v>0</v>
      </c>
      <c r="AC34" s="37">
        <f>'Focus1 Benchmarks'!P24</f>
        <v>0</v>
      </c>
      <c r="AD34" s="37">
        <f>'Focus1 Benchmarks'!Q24</f>
        <v>0</v>
      </c>
      <c r="AE34" s="37">
        <f>'Focus1 Benchmarks'!R24</f>
        <v>0</v>
      </c>
      <c r="AF34" s="37">
        <f>'Focus1 Benchmarks'!S24</f>
        <v>0</v>
      </c>
      <c r="AG34" s="37">
        <f>'Focus1 Benchmarks'!T24</f>
        <v>0</v>
      </c>
      <c r="AH34" s="37">
        <f>'Focus1 Benchmarks'!U24</f>
        <v>0</v>
      </c>
      <c r="AI34" s="37">
        <f>'Focus1 Benchmarks'!V24</f>
        <v>0</v>
      </c>
      <c r="AJ34" s="37">
        <f>'Focus1 Benchmarks'!W24</f>
        <v>0</v>
      </c>
      <c r="AK34" s="34">
        <f t="shared" ref="AK34:AK41" si="14">SUM(AA34:AJ34)</f>
        <v>0</v>
      </c>
      <c r="AL34" s="43">
        <f>IFERROR((AA34/$AK34),0)</f>
        <v>0</v>
      </c>
      <c r="AM34" s="43">
        <f t="shared" ref="AM34:AV34" si="15">IFERROR((AB34/$AK34),0)</f>
        <v>0</v>
      </c>
      <c r="AN34" s="43">
        <f t="shared" si="15"/>
        <v>0</v>
      </c>
      <c r="AO34" s="43">
        <f t="shared" si="15"/>
        <v>0</v>
      </c>
      <c r="AP34" s="43">
        <f t="shared" si="15"/>
        <v>0</v>
      </c>
      <c r="AQ34" s="43">
        <f t="shared" si="15"/>
        <v>0</v>
      </c>
      <c r="AR34" s="43">
        <f t="shared" si="15"/>
        <v>0</v>
      </c>
      <c r="AS34" s="43">
        <f t="shared" si="15"/>
        <v>0</v>
      </c>
      <c r="AT34" s="43">
        <f t="shared" si="15"/>
        <v>0</v>
      </c>
      <c r="AU34" s="43">
        <f t="shared" si="15"/>
        <v>0</v>
      </c>
      <c r="AV34" s="44">
        <f t="shared" si="15"/>
        <v>0</v>
      </c>
    </row>
    <row r="35" spans="14:48" ht="12" customHeight="1" x14ac:dyDescent="0.25">
      <c r="N35" s="22" t="s">
        <v>54</v>
      </c>
      <c r="O35" s="23">
        <f>VLOOKUP(Selected_OccupationalLevel,my_organisation_pwd,$AB$9,FALSE)</f>
        <v>0</v>
      </c>
      <c r="P35" s="23">
        <f>VLOOKUP(targeted_sector_occlevel,rD1.Datasource_Sectors,27,FALSE)</f>
        <v>14</v>
      </c>
      <c r="S35" s="22" t="s">
        <v>54</v>
      </c>
      <c r="T35" s="46">
        <f>VLOOKUP(Selected_OccupationalLevel,my_organisation_pwd,$AM$9,FALSE)</f>
        <v>0</v>
      </c>
      <c r="U35" s="46">
        <f>VLOOKUP(targeted_sector_occlevel,rD1.Datasource_Sectors,38,FALSE)</f>
        <v>6.5000000000000002E-2</v>
      </c>
      <c r="Z35" s="32" t="s">
        <v>12</v>
      </c>
      <c r="AA35" s="37">
        <f>'Focus1 Benchmarks'!N25</f>
        <v>0</v>
      </c>
      <c r="AB35" s="37">
        <f>'Focus1 Benchmarks'!O25</f>
        <v>0</v>
      </c>
      <c r="AC35" s="37">
        <f>'Focus1 Benchmarks'!P25</f>
        <v>0</v>
      </c>
      <c r="AD35" s="37">
        <f>'Focus1 Benchmarks'!Q25</f>
        <v>0</v>
      </c>
      <c r="AE35" s="37">
        <f>'Focus1 Benchmarks'!R25</f>
        <v>0</v>
      </c>
      <c r="AF35" s="37">
        <f>'Focus1 Benchmarks'!S25</f>
        <v>0</v>
      </c>
      <c r="AG35" s="37">
        <f>'Focus1 Benchmarks'!T25</f>
        <v>0</v>
      </c>
      <c r="AH35" s="37">
        <f>'Focus1 Benchmarks'!U25</f>
        <v>0</v>
      </c>
      <c r="AI35" s="37">
        <f>'Focus1 Benchmarks'!V25</f>
        <v>0</v>
      </c>
      <c r="AJ35" s="37">
        <f>'Focus1 Benchmarks'!W25</f>
        <v>0</v>
      </c>
      <c r="AK35" s="34">
        <f t="shared" si="14"/>
        <v>0</v>
      </c>
      <c r="AL35" s="43">
        <f t="shared" ref="AL35:AL41" si="16">IFERROR((AA35/$AK35),0)</f>
        <v>0</v>
      </c>
      <c r="AM35" s="43">
        <f t="shared" ref="AM35:AM41" si="17">IFERROR((AB35/$AK35),0)</f>
        <v>0</v>
      </c>
      <c r="AN35" s="43">
        <f t="shared" ref="AN35:AN41" si="18">IFERROR((AC35/$AK35),0)</f>
        <v>0</v>
      </c>
      <c r="AO35" s="43">
        <f t="shared" ref="AO35:AO41" si="19">IFERROR((AD35/$AK35),0)</f>
        <v>0</v>
      </c>
      <c r="AP35" s="43">
        <f t="shared" ref="AP35:AP41" si="20">IFERROR((AE35/$AK35),0)</f>
        <v>0</v>
      </c>
      <c r="AQ35" s="43">
        <f t="shared" ref="AQ35:AQ41" si="21">IFERROR((AF35/$AK35),0)</f>
        <v>0</v>
      </c>
      <c r="AR35" s="43">
        <f t="shared" ref="AR35:AR41" si="22">IFERROR((AG35/$AK35),0)</f>
        <v>0</v>
      </c>
      <c r="AS35" s="43">
        <f t="shared" ref="AS35:AS41" si="23">IFERROR((AH35/$AK35),0)</f>
        <v>0</v>
      </c>
      <c r="AT35" s="43">
        <f t="shared" ref="AT35:AT41" si="24">IFERROR((AI35/$AK35),0)</f>
        <v>0</v>
      </c>
      <c r="AU35" s="43">
        <f t="shared" ref="AU35:AU41" si="25">IFERROR((AJ35/$AK35),0)</f>
        <v>0</v>
      </c>
      <c r="AV35" s="44">
        <f t="shared" ref="AV35:AV41" si="26">IFERROR((AK35/$AK35),0)</f>
        <v>0</v>
      </c>
    </row>
    <row r="36" spans="14:48" ht="12" customHeight="1" x14ac:dyDescent="0.25">
      <c r="N36" s="22" t="s">
        <v>55</v>
      </c>
      <c r="O36" s="23">
        <f>VLOOKUP(Selected_OccupationalLevel,my_organisation_pwd,$AC$9,FALSE)</f>
        <v>0</v>
      </c>
      <c r="P36" s="23">
        <f>VLOOKUP(targeted_sector_occlevel,rD1.Datasource_Sectors,28,FALSE)</f>
        <v>5</v>
      </c>
      <c r="S36" s="22" t="s">
        <v>55</v>
      </c>
      <c r="T36" s="46">
        <f>VLOOKUP(Selected_OccupationalLevel,my_organisation_pwd,$AN$9,FALSE)</f>
        <v>0</v>
      </c>
      <c r="U36" s="46">
        <f>VLOOKUP(targeted_sector_occlevel,rD1.Datasource_Sectors,39,FALSE)</f>
        <v>2.3E-2</v>
      </c>
      <c r="Z36" s="32" t="s">
        <v>13</v>
      </c>
      <c r="AA36" s="37">
        <f>'Focus1 Benchmarks'!N26</f>
        <v>0</v>
      </c>
      <c r="AB36" s="37">
        <f>'Focus1 Benchmarks'!O26</f>
        <v>0</v>
      </c>
      <c r="AC36" s="37">
        <f>'Focus1 Benchmarks'!P26</f>
        <v>0</v>
      </c>
      <c r="AD36" s="37">
        <f>'Focus1 Benchmarks'!Q26</f>
        <v>0</v>
      </c>
      <c r="AE36" s="37">
        <f>'Focus1 Benchmarks'!R26</f>
        <v>0</v>
      </c>
      <c r="AF36" s="37">
        <f>'Focus1 Benchmarks'!S26</f>
        <v>0</v>
      </c>
      <c r="AG36" s="37">
        <f>'Focus1 Benchmarks'!T26</f>
        <v>0</v>
      </c>
      <c r="AH36" s="37">
        <f>'Focus1 Benchmarks'!U26</f>
        <v>0</v>
      </c>
      <c r="AI36" s="37">
        <f>'Focus1 Benchmarks'!V26</f>
        <v>0</v>
      </c>
      <c r="AJ36" s="37">
        <f>'Focus1 Benchmarks'!W26</f>
        <v>0</v>
      </c>
      <c r="AK36" s="34">
        <f t="shared" si="14"/>
        <v>0</v>
      </c>
      <c r="AL36" s="43">
        <f t="shared" si="16"/>
        <v>0</v>
      </c>
      <c r="AM36" s="43">
        <f t="shared" si="17"/>
        <v>0</v>
      </c>
      <c r="AN36" s="43">
        <f t="shared" si="18"/>
        <v>0</v>
      </c>
      <c r="AO36" s="43">
        <f t="shared" si="19"/>
        <v>0</v>
      </c>
      <c r="AP36" s="43">
        <f t="shared" si="20"/>
        <v>0</v>
      </c>
      <c r="AQ36" s="43">
        <f t="shared" si="21"/>
        <v>0</v>
      </c>
      <c r="AR36" s="43">
        <f t="shared" si="22"/>
        <v>0</v>
      </c>
      <c r="AS36" s="43">
        <f t="shared" si="23"/>
        <v>0</v>
      </c>
      <c r="AT36" s="43">
        <f t="shared" si="24"/>
        <v>0</v>
      </c>
      <c r="AU36" s="43">
        <f t="shared" si="25"/>
        <v>0</v>
      </c>
      <c r="AV36" s="44">
        <f t="shared" si="26"/>
        <v>0</v>
      </c>
    </row>
    <row r="37" spans="14:48" ht="12" customHeight="1" x14ac:dyDescent="0.25">
      <c r="N37" s="22" t="s">
        <v>56</v>
      </c>
      <c r="O37" s="23">
        <f>VLOOKUP(Selected_OccupationalLevel,my_organisation_pwd,$AD$9,FALSE)</f>
        <v>0</v>
      </c>
      <c r="P37" s="23">
        <f>VLOOKUP(targeted_sector_occlevel,rD1.Datasource_Sectors,29,FALSE)</f>
        <v>20</v>
      </c>
      <c r="S37" s="22" t="s">
        <v>56</v>
      </c>
      <c r="T37" s="46">
        <f>VLOOKUP(Selected_OccupationalLevel,my_organisation_pwd,$AO$9,FALSE)</f>
        <v>0</v>
      </c>
      <c r="U37" s="46">
        <f>VLOOKUP(targeted_sector_occlevel,rD1.Datasource_Sectors,40,FALSE)</f>
        <v>0.09</v>
      </c>
      <c r="Z37" s="32" t="s">
        <v>14</v>
      </c>
      <c r="AA37" s="37">
        <f>'Focus1 Benchmarks'!N27</f>
        <v>0</v>
      </c>
      <c r="AB37" s="37">
        <f>'Focus1 Benchmarks'!O27</f>
        <v>0</v>
      </c>
      <c r="AC37" s="37">
        <f>'Focus1 Benchmarks'!P27</f>
        <v>0</v>
      </c>
      <c r="AD37" s="37">
        <f>'Focus1 Benchmarks'!Q27</f>
        <v>0</v>
      </c>
      <c r="AE37" s="37">
        <f>'Focus1 Benchmarks'!R27</f>
        <v>0</v>
      </c>
      <c r="AF37" s="37">
        <f>'Focus1 Benchmarks'!S27</f>
        <v>0</v>
      </c>
      <c r="AG37" s="37">
        <f>'Focus1 Benchmarks'!T27</f>
        <v>0</v>
      </c>
      <c r="AH37" s="37">
        <f>'Focus1 Benchmarks'!U27</f>
        <v>0</v>
      </c>
      <c r="AI37" s="37">
        <f>'Focus1 Benchmarks'!V27</f>
        <v>0</v>
      </c>
      <c r="AJ37" s="37">
        <f>'Focus1 Benchmarks'!W27</f>
        <v>0</v>
      </c>
      <c r="AK37" s="34">
        <f t="shared" si="14"/>
        <v>0</v>
      </c>
      <c r="AL37" s="43">
        <f t="shared" si="16"/>
        <v>0</v>
      </c>
      <c r="AM37" s="43">
        <f t="shared" si="17"/>
        <v>0</v>
      </c>
      <c r="AN37" s="43">
        <f t="shared" si="18"/>
        <v>0</v>
      </c>
      <c r="AO37" s="43">
        <f t="shared" si="19"/>
        <v>0</v>
      </c>
      <c r="AP37" s="43">
        <f t="shared" si="20"/>
        <v>0</v>
      </c>
      <c r="AQ37" s="43">
        <f t="shared" si="21"/>
        <v>0</v>
      </c>
      <c r="AR37" s="43">
        <f t="shared" si="22"/>
        <v>0</v>
      </c>
      <c r="AS37" s="43">
        <f t="shared" si="23"/>
        <v>0</v>
      </c>
      <c r="AT37" s="43">
        <f t="shared" si="24"/>
        <v>0</v>
      </c>
      <c r="AU37" s="43">
        <f t="shared" si="25"/>
        <v>0</v>
      </c>
      <c r="AV37" s="44">
        <f t="shared" si="26"/>
        <v>0</v>
      </c>
    </row>
    <row r="38" spans="14:48" ht="12" customHeight="1" x14ac:dyDescent="0.25">
      <c r="N38" s="22" t="s">
        <v>57</v>
      </c>
      <c r="O38" s="23">
        <f>VLOOKUP(Selected_OccupationalLevel,my_organisation_pwd,$AE$9,FALSE)</f>
        <v>0</v>
      </c>
      <c r="P38" s="23">
        <f>VLOOKUP(targeted_sector_occlevel,rD1.Datasource_Sectors,30,FALSE)</f>
        <v>66</v>
      </c>
      <c r="S38" s="22" t="s">
        <v>57</v>
      </c>
      <c r="T38" s="46">
        <f>VLOOKUP(Selected_OccupationalLevel,my_organisation_pwd,$AP$9,FALSE)</f>
        <v>0</v>
      </c>
      <c r="U38" s="46">
        <f>VLOOKUP(targeted_sector_occlevel,rD1.Datasource_Sectors,41,FALSE)</f>
        <v>0.307</v>
      </c>
      <c r="Z38" s="32" t="s">
        <v>15</v>
      </c>
      <c r="AA38" s="37">
        <f>'Focus1 Benchmarks'!N28</f>
        <v>0</v>
      </c>
      <c r="AB38" s="37">
        <f>'Focus1 Benchmarks'!O28</f>
        <v>0</v>
      </c>
      <c r="AC38" s="37">
        <f>'Focus1 Benchmarks'!P28</f>
        <v>0</v>
      </c>
      <c r="AD38" s="37">
        <f>'Focus1 Benchmarks'!Q28</f>
        <v>0</v>
      </c>
      <c r="AE38" s="37">
        <f>'Focus1 Benchmarks'!R28</f>
        <v>0</v>
      </c>
      <c r="AF38" s="37">
        <f>'Focus1 Benchmarks'!S28</f>
        <v>0</v>
      </c>
      <c r="AG38" s="37">
        <f>'Focus1 Benchmarks'!T28</f>
        <v>0</v>
      </c>
      <c r="AH38" s="37">
        <f>'Focus1 Benchmarks'!U28</f>
        <v>0</v>
      </c>
      <c r="AI38" s="37">
        <f>'Focus1 Benchmarks'!V28</f>
        <v>0</v>
      </c>
      <c r="AJ38" s="37">
        <f>'Focus1 Benchmarks'!W28</f>
        <v>0</v>
      </c>
      <c r="AK38" s="34">
        <f t="shared" si="14"/>
        <v>0</v>
      </c>
      <c r="AL38" s="43">
        <f t="shared" si="16"/>
        <v>0</v>
      </c>
      <c r="AM38" s="43">
        <f t="shared" si="17"/>
        <v>0</v>
      </c>
      <c r="AN38" s="43">
        <f t="shared" si="18"/>
        <v>0</v>
      </c>
      <c r="AO38" s="43">
        <f t="shared" si="19"/>
        <v>0</v>
      </c>
      <c r="AP38" s="43">
        <f t="shared" si="20"/>
        <v>0</v>
      </c>
      <c r="AQ38" s="43">
        <f t="shared" si="21"/>
        <v>0</v>
      </c>
      <c r="AR38" s="43">
        <f t="shared" si="22"/>
        <v>0</v>
      </c>
      <c r="AS38" s="43">
        <f t="shared" si="23"/>
        <v>0</v>
      </c>
      <c r="AT38" s="43">
        <f t="shared" si="24"/>
        <v>0</v>
      </c>
      <c r="AU38" s="43">
        <f t="shared" si="25"/>
        <v>0</v>
      </c>
      <c r="AV38" s="44">
        <f t="shared" si="26"/>
        <v>0</v>
      </c>
    </row>
    <row r="39" spans="14:48" ht="12" customHeight="1" x14ac:dyDescent="0.25">
      <c r="N39" s="22" t="s">
        <v>58</v>
      </c>
      <c r="O39" s="23">
        <f>VLOOKUP(Selected_OccupationalLevel,my_organisation_pwd,$AF$9,FALSE)</f>
        <v>0</v>
      </c>
      <c r="P39" s="23">
        <f>VLOOKUP(targeted_sector_occlevel,rD1.Datasource_Sectors,31,FALSE)</f>
        <v>23</v>
      </c>
      <c r="S39" s="22" t="s">
        <v>58</v>
      </c>
      <c r="T39" s="46">
        <f>VLOOKUP(Selected_OccupationalLevel,my_organisation_pwd,$AQ$9,FALSE)</f>
        <v>0</v>
      </c>
      <c r="U39" s="46">
        <f>VLOOKUP(targeted_sector_occlevel,rD1.Datasource_Sectors,42,FALSE)</f>
        <v>0.107</v>
      </c>
      <c r="Z39" s="32" t="s">
        <v>16</v>
      </c>
      <c r="AA39" s="37">
        <f>'Focus1 Benchmarks'!N29</f>
        <v>0</v>
      </c>
      <c r="AB39" s="37">
        <f>'Focus1 Benchmarks'!O29</f>
        <v>0</v>
      </c>
      <c r="AC39" s="37">
        <f>'Focus1 Benchmarks'!P29</f>
        <v>0</v>
      </c>
      <c r="AD39" s="37">
        <f>'Focus1 Benchmarks'!Q29</f>
        <v>0</v>
      </c>
      <c r="AE39" s="37">
        <f>'Focus1 Benchmarks'!R29</f>
        <v>0</v>
      </c>
      <c r="AF39" s="37">
        <f>'Focus1 Benchmarks'!S29</f>
        <v>0</v>
      </c>
      <c r="AG39" s="37">
        <f>'Focus1 Benchmarks'!T29</f>
        <v>0</v>
      </c>
      <c r="AH39" s="37">
        <f>'Focus1 Benchmarks'!U29</f>
        <v>0</v>
      </c>
      <c r="AI39" s="37">
        <f>'Focus1 Benchmarks'!V29</f>
        <v>0</v>
      </c>
      <c r="AJ39" s="37">
        <f>'Focus1 Benchmarks'!W29</f>
        <v>0</v>
      </c>
      <c r="AK39" s="34">
        <f t="shared" si="14"/>
        <v>0</v>
      </c>
      <c r="AL39" s="43">
        <f t="shared" si="16"/>
        <v>0</v>
      </c>
      <c r="AM39" s="43">
        <f t="shared" si="17"/>
        <v>0</v>
      </c>
      <c r="AN39" s="43">
        <f t="shared" si="18"/>
        <v>0</v>
      </c>
      <c r="AO39" s="43">
        <f t="shared" si="19"/>
        <v>0</v>
      </c>
      <c r="AP39" s="43">
        <f t="shared" si="20"/>
        <v>0</v>
      </c>
      <c r="AQ39" s="43">
        <f t="shared" si="21"/>
        <v>0</v>
      </c>
      <c r="AR39" s="43">
        <f t="shared" si="22"/>
        <v>0</v>
      </c>
      <c r="AS39" s="43">
        <f t="shared" si="23"/>
        <v>0</v>
      </c>
      <c r="AT39" s="43">
        <f t="shared" si="24"/>
        <v>0</v>
      </c>
      <c r="AU39" s="43">
        <f t="shared" si="25"/>
        <v>0</v>
      </c>
      <c r="AV39" s="44">
        <f t="shared" si="26"/>
        <v>0</v>
      </c>
    </row>
    <row r="40" spans="14:48" ht="12" customHeight="1" x14ac:dyDescent="0.25">
      <c r="N40" s="22" t="s">
        <v>59</v>
      </c>
      <c r="O40" s="23">
        <f>VLOOKUP(Selected_OccupationalLevel,my_organisation_pwd,$AG$9,FALSE)</f>
        <v>0</v>
      </c>
      <c r="P40" s="23">
        <f>VLOOKUP(targeted_sector_occlevel,rD1.Datasource_Sectors,32,FALSE)</f>
        <v>3</v>
      </c>
      <c r="S40" s="22" t="s">
        <v>59</v>
      </c>
      <c r="T40" s="46">
        <f>VLOOKUP(Selected_OccupationalLevel,my_organisation_pwd,$AR$9,FALSE)</f>
        <v>0</v>
      </c>
      <c r="U40" s="46">
        <f>VLOOKUP(targeted_sector_occlevel,rD1.Datasource_Sectors,43,FALSE)</f>
        <v>1.4E-2</v>
      </c>
      <c r="Z40" s="32" t="s">
        <v>17</v>
      </c>
      <c r="AA40" s="37">
        <f>SUM(AA34:AA39)</f>
        <v>0</v>
      </c>
      <c r="AB40" s="37">
        <f t="shared" ref="AB40:AJ40" si="27">SUM(AB34:AB39)</f>
        <v>0</v>
      </c>
      <c r="AC40" s="37">
        <f t="shared" si="27"/>
        <v>0</v>
      </c>
      <c r="AD40" s="37">
        <f t="shared" si="27"/>
        <v>0</v>
      </c>
      <c r="AE40" s="37">
        <f t="shared" si="27"/>
        <v>0</v>
      </c>
      <c r="AF40" s="37">
        <f t="shared" si="27"/>
        <v>0</v>
      </c>
      <c r="AG40" s="37">
        <f t="shared" si="27"/>
        <v>0</v>
      </c>
      <c r="AH40" s="37">
        <f t="shared" si="27"/>
        <v>0</v>
      </c>
      <c r="AI40" s="37">
        <f t="shared" si="27"/>
        <v>0</v>
      </c>
      <c r="AJ40" s="37">
        <f t="shared" si="27"/>
        <v>0</v>
      </c>
      <c r="AK40" s="45">
        <f t="shared" si="14"/>
        <v>0</v>
      </c>
      <c r="AL40" s="43">
        <f t="shared" si="16"/>
        <v>0</v>
      </c>
      <c r="AM40" s="43">
        <f t="shared" si="17"/>
        <v>0</v>
      </c>
      <c r="AN40" s="43">
        <f t="shared" si="18"/>
        <v>0</v>
      </c>
      <c r="AO40" s="43">
        <f t="shared" si="19"/>
        <v>0</v>
      </c>
      <c r="AP40" s="43">
        <f t="shared" si="20"/>
        <v>0</v>
      </c>
      <c r="AQ40" s="43">
        <f t="shared" si="21"/>
        <v>0</v>
      </c>
      <c r="AR40" s="43">
        <f t="shared" si="22"/>
        <v>0</v>
      </c>
      <c r="AS40" s="43">
        <f t="shared" si="23"/>
        <v>0</v>
      </c>
      <c r="AT40" s="43">
        <f t="shared" si="24"/>
        <v>0</v>
      </c>
      <c r="AU40" s="43">
        <f t="shared" si="25"/>
        <v>0</v>
      </c>
      <c r="AV40" s="44">
        <f t="shared" si="26"/>
        <v>0</v>
      </c>
    </row>
    <row r="41" spans="14:48" ht="12" customHeight="1" x14ac:dyDescent="0.25">
      <c r="N41" s="22" t="s">
        <v>60</v>
      </c>
      <c r="O41" s="23">
        <f>VLOOKUP(Selected_OccupationalLevel,my_organisation_pwd,$AH$9,FALSE)</f>
        <v>0</v>
      </c>
      <c r="P41" s="23">
        <f>VLOOKUP(targeted_sector_occlevel,rD1.Datasource_Sectors,33,FALSE)</f>
        <v>31</v>
      </c>
      <c r="S41" s="22" t="s">
        <v>60</v>
      </c>
      <c r="T41" s="46">
        <f>VLOOKUP(Selected_OccupationalLevel,my_organisation_pwd,$AS$9,FALSE)</f>
        <v>0</v>
      </c>
      <c r="U41" s="46">
        <f>VLOOKUP(targeted_sector_occlevel,rD1.Datasource_Sectors,44,FALSE)</f>
        <v>0.14399999999999999</v>
      </c>
      <c r="Z41" s="32" t="s">
        <v>18</v>
      </c>
      <c r="AA41" s="37">
        <f>'Focus1 Benchmarks'!N30</f>
        <v>0</v>
      </c>
      <c r="AB41" s="37">
        <f>'Focus1 Benchmarks'!O30</f>
        <v>0</v>
      </c>
      <c r="AC41" s="37">
        <f>'Focus1 Benchmarks'!P30</f>
        <v>0</v>
      </c>
      <c r="AD41" s="37">
        <f>'Focus1 Benchmarks'!Q30</f>
        <v>0</v>
      </c>
      <c r="AE41" s="37">
        <f>'Focus1 Benchmarks'!R30</f>
        <v>0</v>
      </c>
      <c r="AF41" s="37">
        <f>'Focus1 Benchmarks'!S30</f>
        <v>0</v>
      </c>
      <c r="AG41" s="37">
        <f>'Focus1 Benchmarks'!T30</f>
        <v>0</v>
      </c>
      <c r="AH41" s="37">
        <f>'Focus1 Benchmarks'!U30</f>
        <v>0</v>
      </c>
      <c r="AI41" s="37">
        <f>'Focus1 Benchmarks'!V30</f>
        <v>0</v>
      </c>
      <c r="AJ41" s="37">
        <f>'Focus1 Benchmarks'!W30</f>
        <v>0</v>
      </c>
      <c r="AK41" s="34">
        <f t="shared" si="14"/>
        <v>0</v>
      </c>
      <c r="AL41" s="43">
        <f t="shared" si="16"/>
        <v>0</v>
      </c>
      <c r="AM41" s="43">
        <f t="shared" si="17"/>
        <v>0</v>
      </c>
      <c r="AN41" s="43">
        <f t="shared" si="18"/>
        <v>0</v>
      </c>
      <c r="AO41" s="43">
        <f t="shared" si="19"/>
        <v>0</v>
      </c>
      <c r="AP41" s="43">
        <f t="shared" si="20"/>
        <v>0</v>
      </c>
      <c r="AQ41" s="43">
        <f t="shared" si="21"/>
        <v>0</v>
      </c>
      <c r="AR41" s="43">
        <f t="shared" si="22"/>
        <v>0</v>
      </c>
      <c r="AS41" s="43">
        <f t="shared" si="23"/>
        <v>0</v>
      </c>
      <c r="AT41" s="43">
        <f t="shared" si="24"/>
        <v>0</v>
      </c>
      <c r="AU41" s="43">
        <f t="shared" si="25"/>
        <v>0</v>
      </c>
      <c r="AV41" s="44">
        <f t="shared" si="26"/>
        <v>0</v>
      </c>
    </row>
    <row r="42" spans="14:48" ht="12" customHeight="1" x14ac:dyDescent="0.25">
      <c r="N42" s="22" t="s">
        <v>61</v>
      </c>
      <c r="O42" s="23">
        <f>VLOOKUP(Selected_OccupationalLevel,my_organisation_pwd,$AI$9,FALSE)</f>
        <v>0</v>
      </c>
      <c r="P42" s="23">
        <f>VLOOKUP(targeted_sector_occlevel,rD1.Datasource_Sectors,34,FALSE)</f>
        <v>4</v>
      </c>
      <c r="S42" s="22" t="s">
        <v>61</v>
      </c>
      <c r="T42" s="46">
        <f>VLOOKUP(Selected_OccupationalLevel,my_organisation_pwd,$AT$9,FALSE)</f>
        <v>0</v>
      </c>
      <c r="U42" s="46">
        <f>VLOOKUP(targeted_sector_occlevel,rD1.Datasource_Sectors,45,FALSE)</f>
        <v>1.9E-2</v>
      </c>
    </row>
    <row r="43" spans="14:48" ht="12" customHeight="1" x14ac:dyDescent="0.25">
      <c r="N43" s="22" t="s">
        <v>62</v>
      </c>
      <c r="O43" s="23">
        <f>VLOOKUP(Selected_OccupationalLevel,my_organisation_pwd,$AJ$9,FALSE)</f>
        <v>0</v>
      </c>
      <c r="P43" s="23">
        <f>VLOOKUP(targeted_sector_occlevel,rD1.Datasource_Sectors,35,FALSE)</f>
        <v>0</v>
      </c>
      <c r="S43" s="22" t="s">
        <v>62</v>
      </c>
      <c r="T43" s="46">
        <f>VLOOKUP(Selected_OccupationalLevel,my_organisation_pwd,$AU$9,FALSE)</f>
        <v>0</v>
      </c>
      <c r="U43" s="46">
        <f>VLOOKUP(targeted_sector_occlevel,rD1.Datasource_Sectors,46,FALSE)</f>
        <v>0</v>
      </c>
    </row>
  </sheetData>
  <mergeCells count="22">
    <mergeCell ref="N10:P10"/>
    <mergeCell ref="S10:U10"/>
    <mergeCell ref="N32:P32"/>
    <mergeCell ref="S32:U32"/>
    <mergeCell ref="Z10:Z11"/>
    <mergeCell ref="AA10:AD10"/>
    <mergeCell ref="AE10:AH10"/>
    <mergeCell ref="AI10:AJ10"/>
    <mergeCell ref="AK10:AK11"/>
    <mergeCell ref="Z32:Z33"/>
    <mergeCell ref="AA32:AD32"/>
    <mergeCell ref="AE32:AH32"/>
    <mergeCell ref="AI32:AJ32"/>
    <mergeCell ref="AK32:AK33"/>
    <mergeCell ref="AL10:AO10"/>
    <mergeCell ref="AP10:AS10"/>
    <mergeCell ref="AT10:AU10"/>
    <mergeCell ref="AV10:AV11"/>
    <mergeCell ref="AL32:AO32"/>
    <mergeCell ref="AP32:AS32"/>
    <mergeCell ref="AT32:AU32"/>
    <mergeCell ref="AV32:AV33"/>
  </mergeCells>
  <pageMargins left="0.7" right="0.7" top="0.75" bottom="0.75" header="0.3" footer="0.3"/>
  <pageSetup paperSize="9" orientation="portrait" r:id="rId1"/>
  <customProperties>
    <customPr name="SSC_SHEET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9C564-CDA2-4665-A3EF-CAED4F35B4DF}">
  <sheetPr codeName="Sheet1"/>
  <dimension ref="G1:BF652"/>
  <sheetViews>
    <sheetView topLeftCell="K1" workbookViewId="0">
      <pane xSplit="4" ySplit="11" topLeftCell="O51" activePane="bottomRight" state="frozen"/>
      <selection activeCell="K1" sqref="K1"/>
      <selection pane="topRight" activeCell="O1" sqref="O1"/>
      <selection pane="bottomLeft" activeCell="K12" sqref="K12"/>
      <selection pane="bottomRight" activeCell="AG13" sqref="AG13"/>
    </sheetView>
  </sheetViews>
  <sheetFormatPr defaultColWidth="7.6640625" defaultRowHeight="14.4" x14ac:dyDescent="0.3"/>
  <cols>
    <col min="1" max="6" width="1.6640625" style="1" customWidth="1"/>
    <col min="7" max="7" width="4" style="12" customWidth="1"/>
    <col min="8" max="10" width="1.6640625" style="1" customWidth="1"/>
    <col min="11" max="11" width="7.6640625" style="1"/>
    <col min="12" max="12" width="66.6640625" style="1" customWidth="1"/>
    <col min="13" max="13" width="59.5546875" style="1" customWidth="1"/>
    <col min="14" max="14" width="35" style="1" customWidth="1"/>
    <col min="15" max="58" width="13.33203125" style="1" customWidth="1"/>
    <col min="59" max="16384" width="7.6640625" style="1"/>
  </cols>
  <sheetData>
    <row r="1" spans="7:58" ht="8.1" customHeight="1" x14ac:dyDescent="0.3"/>
    <row r="2" spans="7:58" ht="8.1" customHeight="1" x14ac:dyDescent="0.3"/>
    <row r="3" spans="7:58" ht="8.1" customHeight="1" x14ac:dyDescent="0.3"/>
    <row r="4" spans="7:58" ht="8.1" customHeight="1" x14ac:dyDescent="0.3"/>
    <row r="5" spans="7:58" x14ac:dyDescent="0.3">
      <c r="K5" s="47">
        <v>0</v>
      </c>
      <c r="L5" s="47">
        <v>1</v>
      </c>
      <c r="M5" s="47">
        <v>2</v>
      </c>
      <c r="N5" s="47">
        <v>3</v>
      </c>
      <c r="O5" s="47">
        <v>4</v>
      </c>
      <c r="P5" s="47">
        <v>5</v>
      </c>
      <c r="Q5" s="47">
        <v>6</v>
      </c>
      <c r="R5" s="47">
        <v>7</v>
      </c>
      <c r="S5" s="47">
        <v>8</v>
      </c>
      <c r="T5" s="47">
        <v>9</v>
      </c>
      <c r="U5" s="47">
        <v>10</v>
      </c>
      <c r="V5" s="47">
        <v>11</v>
      </c>
      <c r="W5" s="47">
        <v>12</v>
      </c>
      <c r="X5" s="47">
        <v>13</v>
      </c>
      <c r="Y5" s="47">
        <v>14</v>
      </c>
      <c r="Z5" s="47">
        <v>15</v>
      </c>
      <c r="AA5" s="47">
        <v>16</v>
      </c>
      <c r="AB5" s="47">
        <v>17</v>
      </c>
      <c r="AC5" s="47">
        <v>18</v>
      </c>
      <c r="AD5" s="47">
        <v>19</v>
      </c>
      <c r="AE5" s="47">
        <v>20</v>
      </c>
      <c r="AF5" s="47">
        <v>21</v>
      </c>
      <c r="AG5" s="47">
        <v>22</v>
      </c>
      <c r="AH5" s="47">
        <v>23</v>
      </c>
      <c r="AI5" s="47">
        <v>24</v>
      </c>
      <c r="AJ5" s="47">
        <v>25</v>
      </c>
      <c r="AK5" s="47">
        <v>26</v>
      </c>
      <c r="AL5" s="47">
        <v>27</v>
      </c>
      <c r="AM5" s="47">
        <v>28</v>
      </c>
      <c r="AN5" s="47">
        <v>29</v>
      </c>
      <c r="AO5" s="47">
        <v>30</v>
      </c>
      <c r="AP5" s="47">
        <v>31</v>
      </c>
      <c r="AQ5" s="47">
        <v>32</v>
      </c>
      <c r="AR5" s="47">
        <v>33</v>
      </c>
      <c r="AS5" s="47">
        <v>34</v>
      </c>
      <c r="AT5" s="47">
        <v>35</v>
      </c>
      <c r="AU5" s="47">
        <v>36</v>
      </c>
      <c r="AV5" s="47">
        <v>37</v>
      </c>
      <c r="AW5" s="47">
        <v>38</v>
      </c>
      <c r="AX5" s="47">
        <v>39</v>
      </c>
      <c r="AY5" s="47">
        <v>40</v>
      </c>
      <c r="AZ5" s="47">
        <v>41</v>
      </c>
      <c r="BA5" s="47">
        <v>42</v>
      </c>
      <c r="BB5" s="47">
        <v>43</v>
      </c>
      <c r="BC5" s="47">
        <v>44</v>
      </c>
      <c r="BD5" s="47">
        <v>45</v>
      </c>
      <c r="BE5" s="47">
        <v>46</v>
      </c>
      <c r="BF5" s="47">
        <v>47</v>
      </c>
    </row>
    <row r="6" spans="7:58" ht="8.1" customHeight="1" x14ac:dyDescent="0.3"/>
    <row r="7" spans="7:58" ht="8.1" customHeight="1" x14ac:dyDescent="0.3"/>
    <row r="8" spans="7:58" ht="19.2" customHeight="1" x14ac:dyDescent="0.3">
      <c r="O8" s="82" t="s">
        <v>67</v>
      </c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 t="s">
        <v>68</v>
      </c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</row>
    <row r="9" spans="7:58" ht="30.6" customHeight="1" x14ac:dyDescent="0.3">
      <c r="O9" s="82" t="s">
        <v>65</v>
      </c>
      <c r="P9" s="82"/>
      <c r="Q9" s="82"/>
      <c r="R9" s="82"/>
      <c r="S9" s="82"/>
      <c r="T9" s="82"/>
      <c r="U9" s="82"/>
      <c r="V9" s="82"/>
      <c r="W9" s="82"/>
      <c r="X9" s="82"/>
      <c r="Y9" s="82"/>
      <c r="Z9" s="82" t="s">
        <v>66</v>
      </c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 t="s">
        <v>65</v>
      </c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 t="s">
        <v>66</v>
      </c>
      <c r="AW9" s="82"/>
      <c r="AX9" s="82"/>
      <c r="AY9" s="82"/>
      <c r="AZ9" s="82"/>
      <c r="BA9" s="82"/>
      <c r="BB9" s="82"/>
      <c r="BC9" s="82"/>
      <c r="BD9" s="82"/>
      <c r="BE9" s="82"/>
      <c r="BF9" s="82"/>
    </row>
    <row r="10" spans="7:58" ht="15.75" customHeight="1" x14ac:dyDescent="0.3">
      <c r="M10" s="38"/>
      <c r="N10" s="38"/>
      <c r="O10" s="79" t="s">
        <v>3</v>
      </c>
      <c r="P10" s="79"/>
      <c r="Q10" s="79"/>
      <c r="R10" s="79"/>
      <c r="S10" s="79" t="s">
        <v>4</v>
      </c>
      <c r="T10" s="79"/>
      <c r="U10" s="79"/>
      <c r="V10" s="79"/>
      <c r="W10" s="79" t="s">
        <v>5</v>
      </c>
      <c r="X10" s="79"/>
      <c r="Y10" s="78" t="s">
        <v>6</v>
      </c>
      <c r="Z10" s="79" t="s">
        <v>3</v>
      </c>
      <c r="AA10" s="79"/>
      <c r="AB10" s="79"/>
      <c r="AC10" s="79"/>
      <c r="AD10" s="79" t="s">
        <v>4</v>
      </c>
      <c r="AE10" s="79"/>
      <c r="AF10" s="79"/>
      <c r="AG10" s="79"/>
      <c r="AH10" s="79" t="s">
        <v>5</v>
      </c>
      <c r="AI10" s="79"/>
      <c r="AJ10" s="78" t="s">
        <v>6</v>
      </c>
      <c r="AK10" s="79" t="s">
        <v>3</v>
      </c>
      <c r="AL10" s="79"/>
      <c r="AM10" s="79"/>
      <c r="AN10" s="79"/>
      <c r="AO10" s="79" t="s">
        <v>4</v>
      </c>
      <c r="AP10" s="79"/>
      <c r="AQ10" s="79"/>
      <c r="AR10" s="79"/>
      <c r="AS10" s="79" t="s">
        <v>5</v>
      </c>
      <c r="AT10" s="79"/>
      <c r="AU10" s="78" t="s">
        <v>6</v>
      </c>
      <c r="AV10" s="79" t="s">
        <v>3</v>
      </c>
      <c r="AW10" s="79"/>
      <c r="AX10" s="79"/>
      <c r="AY10" s="79"/>
      <c r="AZ10" s="79" t="s">
        <v>4</v>
      </c>
      <c r="BA10" s="79"/>
      <c r="BB10" s="79"/>
      <c r="BC10" s="79"/>
      <c r="BD10" s="79" t="s">
        <v>5</v>
      </c>
      <c r="BE10" s="79"/>
      <c r="BF10" s="78" t="s">
        <v>6</v>
      </c>
    </row>
    <row r="11" spans="7:58" x14ac:dyDescent="0.3">
      <c r="G11" s="15">
        <v>0</v>
      </c>
      <c r="K11" s="5"/>
      <c r="L11" s="36" t="s">
        <v>69</v>
      </c>
      <c r="M11" s="36" t="s">
        <v>1</v>
      </c>
      <c r="N11" s="36" t="s">
        <v>52</v>
      </c>
      <c r="O11" s="9" t="s">
        <v>7</v>
      </c>
      <c r="P11" s="9" t="s">
        <v>30</v>
      </c>
      <c r="Q11" s="9" t="s">
        <v>8</v>
      </c>
      <c r="R11" s="9" t="s">
        <v>9</v>
      </c>
      <c r="S11" s="9" t="s">
        <v>7</v>
      </c>
      <c r="T11" s="9" t="s">
        <v>30</v>
      </c>
      <c r="U11" s="9" t="s">
        <v>8</v>
      </c>
      <c r="V11" s="9" t="s">
        <v>9</v>
      </c>
      <c r="W11" s="9" t="s">
        <v>3</v>
      </c>
      <c r="X11" s="9" t="s">
        <v>4</v>
      </c>
      <c r="Y11" s="78"/>
      <c r="Z11" s="9" t="s">
        <v>7</v>
      </c>
      <c r="AA11" s="9" t="s">
        <v>30</v>
      </c>
      <c r="AB11" s="9" t="s">
        <v>8</v>
      </c>
      <c r="AC11" s="9" t="s">
        <v>9</v>
      </c>
      <c r="AD11" s="9" t="s">
        <v>7</v>
      </c>
      <c r="AE11" s="9" t="s">
        <v>30</v>
      </c>
      <c r="AF11" s="9" t="s">
        <v>8</v>
      </c>
      <c r="AG11" s="9" t="s">
        <v>9</v>
      </c>
      <c r="AH11" s="9" t="s">
        <v>3</v>
      </c>
      <c r="AI11" s="9" t="s">
        <v>4</v>
      </c>
      <c r="AJ11" s="78"/>
      <c r="AK11" s="9" t="s">
        <v>7</v>
      </c>
      <c r="AL11" s="9" t="s">
        <v>30</v>
      </c>
      <c r="AM11" s="9" t="s">
        <v>8</v>
      </c>
      <c r="AN11" s="9" t="s">
        <v>9</v>
      </c>
      <c r="AO11" s="9" t="s">
        <v>7</v>
      </c>
      <c r="AP11" s="9" t="s">
        <v>30</v>
      </c>
      <c r="AQ11" s="9" t="s">
        <v>8</v>
      </c>
      <c r="AR11" s="9" t="s">
        <v>9</v>
      </c>
      <c r="AS11" s="9" t="s">
        <v>3</v>
      </c>
      <c r="AT11" s="9" t="s">
        <v>4</v>
      </c>
      <c r="AU11" s="78"/>
      <c r="AV11" s="9" t="s">
        <v>7</v>
      </c>
      <c r="AW11" s="9" t="s">
        <v>30</v>
      </c>
      <c r="AX11" s="9" t="s">
        <v>8</v>
      </c>
      <c r="AY11" s="9" t="s">
        <v>9</v>
      </c>
      <c r="AZ11" s="9" t="s">
        <v>7</v>
      </c>
      <c r="BA11" s="9" t="s">
        <v>30</v>
      </c>
      <c r="BB11" s="9" t="s">
        <v>8</v>
      </c>
      <c r="BC11" s="9" t="s">
        <v>9</v>
      </c>
      <c r="BD11" s="9" t="s">
        <v>3</v>
      </c>
      <c r="BE11" s="9" t="s">
        <v>4</v>
      </c>
      <c r="BF11" s="78"/>
    </row>
    <row r="12" spans="7:58" x14ac:dyDescent="0.3">
      <c r="G12" s="15">
        <v>1</v>
      </c>
      <c r="L12" s="14" t="str">
        <f>$M12&amp;$N12</f>
        <v>Accommodation and food service activitiesTop Management</v>
      </c>
      <c r="M12" s="14" t="str">
        <f>Parameters1!$L$12</f>
        <v>Accommodation and food service activities</v>
      </c>
      <c r="N12" s="14" t="s">
        <v>11</v>
      </c>
      <c r="O12" s="16">
        <f>'Focus2 Enter CEE Data'!N12</f>
        <v>114</v>
      </c>
      <c r="P12" s="16">
        <f>'Focus2 Enter CEE Data'!O12</f>
        <v>43</v>
      </c>
      <c r="Q12" s="16">
        <f>'Focus2 Enter CEE Data'!P12</f>
        <v>78</v>
      </c>
      <c r="R12" s="16">
        <f>'Focus2 Enter CEE Data'!Q12</f>
        <v>760</v>
      </c>
      <c r="S12" s="16">
        <f>'Focus2 Enter CEE Data'!R12</f>
        <v>116</v>
      </c>
      <c r="T12" s="16">
        <f>'Focus2 Enter CEE Data'!S12</f>
        <v>54</v>
      </c>
      <c r="U12" s="16">
        <f>'Focus2 Enter CEE Data'!T12</f>
        <v>44</v>
      </c>
      <c r="V12" s="16">
        <f>'Focus2 Enter CEE Data'!U12</f>
        <v>378</v>
      </c>
      <c r="W12" s="16">
        <f>'Focus2 Enter CEE Data'!V12</f>
        <v>36</v>
      </c>
      <c r="X12" s="16">
        <f>'Focus2 Enter CEE Data'!W12</f>
        <v>7</v>
      </c>
      <c r="Y12" s="18">
        <f t="shared" ref="Y12:Y28" si="0">SUM(O12:X12)</f>
        <v>1630</v>
      </c>
      <c r="Z12" s="17">
        <f>'Focus2 Enter CEE Data'!N13</f>
        <v>7.0000000000000007E-2</v>
      </c>
      <c r="AA12" s="17">
        <f>'Focus2 Enter CEE Data'!O13</f>
        <v>2.5999999999999999E-2</v>
      </c>
      <c r="AB12" s="17">
        <f>'Focus2 Enter CEE Data'!P13</f>
        <v>4.8000000000000001E-2</v>
      </c>
      <c r="AC12" s="17">
        <f>'Focus2 Enter CEE Data'!Q13</f>
        <v>0.47</v>
      </c>
      <c r="AD12" s="17">
        <f>'Focus2 Enter CEE Data'!R13</f>
        <v>7.0999999999999994E-2</v>
      </c>
      <c r="AE12" s="17">
        <f>'Focus2 Enter CEE Data'!S13</f>
        <v>3.3000000000000002E-2</v>
      </c>
      <c r="AF12" s="17">
        <f>'Focus2 Enter CEE Data'!T13</f>
        <v>2.7E-2</v>
      </c>
      <c r="AG12" s="17">
        <f>'Focus2 Enter CEE Data'!U13</f>
        <v>0.23200000000000001</v>
      </c>
      <c r="AH12" s="17">
        <f>'Focus2 Enter CEE Data'!V13</f>
        <v>2.1999999999999999E-2</v>
      </c>
      <c r="AI12" s="17">
        <f>'Focus2 Enter CEE Data'!W13</f>
        <v>4.0000000000000001E-3</v>
      </c>
      <c r="AJ12" s="19">
        <f t="shared" ref="AJ12:AJ75" si="1">SUM(Z12:AI12)</f>
        <v>1.0029999999999999</v>
      </c>
      <c r="AK12" s="16">
        <f>'Focus2 Enter CEE Data'!AC12</f>
        <v>1</v>
      </c>
      <c r="AL12" s="16">
        <f>'Focus2 Enter CEE Data'!AD12</f>
        <v>1</v>
      </c>
      <c r="AM12" s="16">
        <f>'Focus2 Enter CEE Data'!AE12</f>
        <v>1</v>
      </c>
      <c r="AN12" s="16">
        <f>'Focus2 Enter CEE Data'!AF12</f>
        <v>14</v>
      </c>
      <c r="AO12" s="16">
        <f>'Focus2 Enter CEE Data'!AG12</f>
        <v>2</v>
      </c>
      <c r="AP12" s="16">
        <f>'Focus2 Enter CEE Data'!AH12</f>
        <v>1</v>
      </c>
      <c r="AQ12" s="16">
        <f>'Focus2 Enter CEE Data'!AI12</f>
        <v>2</v>
      </c>
      <c r="AR12" s="16">
        <f>'Focus2 Enter CEE Data'!AJ12</f>
        <v>6</v>
      </c>
      <c r="AS12" s="16">
        <f>'Focus2 Enter CEE Data'!AK12</f>
        <v>0</v>
      </c>
      <c r="AT12" s="16">
        <f>'Focus2 Enter CEE Data'!AL12</f>
        <v>0</v>
      </c>
      <c r="AU12" s="18">
        <f t="shared" ref="AU12:AU28" si="2">SUM(AK12:AT12)</f>
        <v>28</v>
      </c>
      <c r="AV12" s="17">
        <f>'Focus2 Enter CEE Data'!AC13</f>
        <v>3.5999999999999997E-2</v>
      </c>
      <c r="AW12" s="17">
        <f>'Focus2 Enter CEE Data'!AD13</f>
        <v>3.5999999999999997E-2</v>
      </c>
      <c r="AX12" s="17">
        <f>'Focus2 Enter CEE Data'!AE13</f>
        <v>3.5999999999999997E-2</v>
      </c>
      <c r="AY12" s="17">
        <f>'Focus2 Enter CEE Data'!AF13</f>
        <v>0.5</v>
      </c>
      <c r="AZ12" s="17">
        <f>'Focus2 Enter CEE Data'!AG13</f>
        <v>7.0999999999999994E-2</v>
      </c>
      <c r="BA12" s="17">
        <f>'Focus2 Enter CEE Data'!AH13</f>
        <v>3.5999999999999997E-2</v>
      </c>
      <c r="BB12" s="17">
        <f>'Focus2 Enter CEE Data'!AI13</f>
        <v>7.0999999999999994E-2</v>
      </c>
      <c r="BC12" s="17">
        <f>'Focus2 Enter CEE Data'!AJ13</f>
        <v>0.214</v>
      </c>
      <c r="BD12" s="17">
        <f>'Focus2 Enter CEE Data'!AK13</f>
        <v>0</v>
      </c>
      <c r="BE12" s="17">
        <f>'Focus2 Enter CEE Data'!AL13</f>
        <v>0</v>
      </c>
      <c r="BF12" s="19">
        <f t="shared" ref="BF12:BF75" si="3">SUM(AV12:BE12)</f>
        <v>0.99999999999999989</v>
      </c>
    </row>
    <row r="13" spans="7:58" x14ac:dyDescent="0.3">
      <c r="G13" s="15">
        <v>2</v>
      </c>
      <c r="L13" s="14" t="str">
        <f t="shared" ref="L13:L76" si="4">$M13&amp;$N13</f>
        <v>Accommodation and food service activitiesSenior Management</v>
      </c>
      <c r="M13" s="14" t="str">
        <f>Parameters1!$L$12</f>
        <v>Accommodation and food service activities</v>
      </c>
      <c r="N13" s="14" t="s">
        <v>12</v>
      </c>
      <c r="O13" s="16">
        <f>'Focus2 Enter CEE Data'!N14</f>
        <v>772</v>
      </c>
      <c r="P13" s="16">
        <f>'Focus2 Enter CEE Data'!O14</f>
        <v>227</v>
      </c>
      <c r="Q13" s="16">
        <f>'Focus2 Enter CEE Data'!P14</f>
        <v>192</v>
      </c>
      <c r="R13" s="16">
        <f>'Focus2 Enter CEE Data'!Q14</f>
        <v>1116</v>
      </c>
      <c r="S13" s="16">
        <f>'Focus2 Enter CEE Data'!R14</f>
        <v>804</v>
      </c>
      <c r="T13" s="16">
        <f>'Focus2 Enter CEE Data'!S14</f>
        <v>301</v>
      </c>
      <c r="U13" s="16">
        <f>'Focus2 Enter CEE Data'!T14</f>
        <v>154</v>
      </c>
      <c r="V13" s="16">
        <f>'Focus2 Enter CEE Data'!U14</f>
        <v>983</v>
      </c>
      <c r="W13" s="16">
        <f>'Focus2 Enter CEE Data'!V14</f>
        <v>148</v>
      </c>
      <c r="X13" s="16">
        <f>'Focus2 Enter CEE Data'!W14</f>
        <v>50</v>
      </c>
      <c r="Y13" s="18">
        <f t="shared" si="0"/>
        <v>4747</v>
      </c>
      <c r="Z13" s="17">
        <f>'Focus2 Enter CEE Data'!N15</f>
        <v>0.16300000000000001</v>
      </c>
      <c r="AA13" s="17">
        <f>'Focus2 Enter CEE Data'!O15</f>
        <v>4.8000000000000001E-2</v>
      </c>
      <c r="AB13" s="17">
        <f>'Focus2 Enter CEE Data'!P15</f>
        <v>0.04</v>
      </c>
      <c r="AC13" s="17">
        <f>'Focus2 Enter CEE Data'!Q15</f>
        <v>0.24</v>
      </c>
      <c r="AD13" s="17">
        <f>'Focus2 Enter CEE Data'!R15</f>
        <v>0.16900000000000001</v>
      </c>
      <c r="AE13" s="17">
        <f>'Focus2 Enter CEE Data'!S15</f>
        <v>6.3E-2</v>
      </c>
      <c r="AF13" s="17">
        <f>'Focus2 Enter CEE Data'!T15</f>
        <v>3.2000000000000001E-2</v>
      </c>
      <c r="AG13" s="17">
        <f>'Focus2 Enter CEE Data'!U15</f>
        <v>0.20699999999999999</v>
      </c>
      <c r="AH13" s="17">
        <f>'Focus2 Enter CEE Data'!V15</f>
        <v>3.1E-2</v>
      </c>
      <c r="AI13" s="17">
        <f>'Focus2 Enter CEE Data'!W15</f>
        <v>1.0999999999999999E-2</v>
      </c>
      <c r="AJ13" s="19">
        <f t="shared" si="1"/>
        <v>1.004</v>
      </c>
      <c r="AK13" s="16">
        <f>'Focus2 Enter CEE Data'!AC14</f>
        <v>8</v>
      </c>
      <c r="AL13" s="16">
        <f>'Focus2 Enter CEE Data'!AD14</f>
        <v>2</v>
      </c>
      <c r="AM13" s="16">
        <f>'Focus2 Enter CEE Data'!AE14</f>
        <v>3</v>
      </c>
      <c r="AN13" s="16">
        <f>'Focus2 Enter CEE Data'!AF14</f>
        <v>20</v>
      </c>
      <c r="AO13" s="16">
        <f>'Focus2 Enter CEE Data'!AG14</f>
        <v>14</v>
      </c>
      <c r="AP13" s="16">
        <f>'Focus2 Enter CEE Data'!AH14</f>
        <v>4</v>
      </c>
      <c r="AQ13" s="16">
        <f>'Focus2 Enter CEE Data'!AI14</f>
        <v>7</v>
      </c>
      <c r="AR13" s="16">
        <f>'Focus2 Enter CEE Data'!AJ14</f>
        <v>17</v>
      </c>
      <c r="AS13" s="16">
        <f>'Focus2 Enter CEE Data'!AK14</f>
        <v>1</v>
      </c>
      <c r="AT13" s="16">
        <f>'Focus2 Enter CEE Data'!AL14</f>
        <v>1</v>
      </c>
      <c r="AU13" s="18">
        <f t="shared" si="2"/>
        <v>77</v>
      </c>
      <c r="AV13" s="17">
        <f>'Focus2 Enter CEE Data'!AC15</f>
        <v>0.104</v>
      </c>
      <c r="AW13" s="17">
        <f>'Focus2 Enter CEE Data'!AD15</f>
        <v>2.5999999999999999E-2</v>
      </c>
      <c r="AX13" s="17">
        <f>'Focus2 Enter CEE Data'!AE15</f>
        <v>3.9E-2</v>
      </c>
      <c r="AY13" s="17">
        <f>'Focus2 Enter CEE Data'!AF15</f>
        <v>0.26</v>
      </c>
      <c r="AZ13" s="17">
        <f>'Focus2 Enter CEE Data'!AG15</f>
        <v>0.182</v>
      </c>
      <c r="BA13" s="17">
        <f>'Focus2 Enter CEE Data'!AH15</f>
        <v>5.1999999999999998E-2</v>
      </c>
      <c r="BB13" s="17">
        <f>'Focus2 Enter CEE Data'!AI15</f>
        <v>9.0999999999999998E-2</v>
      </c>
      <c r="BC13" s="17">
        <f>'Focus2 Enter CEE Data'!AJ15</f>
        <v>0.221</v>
      </c>
      <c r="BD13" s="17">
        <f>'Focus2 Enter CEE Data'!AK15</f>
        <v>1.2999999999999999E-2</v>
      </c>
      <c r="BE13" s="17">
        <f>'Focus2 Enter CEE Data'!AL15</f>
        <v>1.2999999999999999E-2</v>
      </c>
      <c r="BF13" s="19">
        <f t="shared" si="3"/>
        <v>1.0009999999999999</v>
      </c>
    </row>
    <row r="14" spans="7:58" x14ac:dyDescent="0.3">
      <c r="G14" s="15">
        <v>3</v>
      </c>
      <c r="L14" s="14" t="str">
        <f t="shared" si="4"/>
        <v>Accommodation and food service activitiesProfessionally Qualified</v>
      </c>
      <c r="M14" s="14" t="str">
        <f>Parameters1!$L$12</f>
        <v>Accommodation and food service activities</v>
      </c>
      <c r="N14" s="14" t="s">
        <v>13</v>
      </c>
      <c r="O14" s="16">
        <f>'Focus2 Enter CEE Data'!N16</f>
        <v>2315</v>
      </c>
      <c r="P14" s="16">
        <f>'Focus2 Enter CEE Data'!O16</f>
        <v>622</v>
      </c>
      <c r="Q14" s="16">
        <f>'Focus2 Enter CEE Data'!P16</f>
        <v>339</v>
      </c>
      <c r="R14" s="16">
        <f>'Focus2 Enter CEE Data'!Q16</f>
        <v>1438</v>
      </c>
      <c r="S14" s="16">
        <f>'Focus2 Enter CEE Data'!R16</f>
        <v>2654</v>
      </c>
      <c r="T14" s="16">
        <f>'Focus2 Enter CEE Data'!S16</f>
        <v>901</v>
      </c>
      <c r="U14" s="16">
        <f>'Focus2 Enter CEE Data'!T16</f>
        <v>361</v>
      </c>
      <c r="V14" s="16">
        <f>'Focus2 Enter CEE Data'!U16</f>
        <v>1768</v>
      </c>
      <c r="W14" s="16">
        <f>'Focus2 Enter CEE Data'!V16</f>
        <v>260</v>
      </c>
      <c r="X14" s="16">
        <f>'Focus2 Enter CEE Data'!W16</f>
        <v>127</v>
      </c>
      <c r="Y14" s="18">
        <f t="shared" si="0"/>
        <v>10785</v>
      </c>
      <c r="Z14" s="17">
        <f>'Focus2 Enter CEE Data'!N17</f>
        <v>0.215</v>
      </c>
      <c r="AA14" s="17">
        <f>'Focus2 Enter CEE Data'!O17</f>
        <v>5.8000000000000003E-2</v>
      </c>
      <c r="AB14" s="17">
        <f>'Focus2 Enter CEE Data'!P17</f>
        <v>3.1E-2</v>
      </c>
      <c r="AC14" s="17">
        <f>'Focus2 Enter CEE Data'!Q17</f>
        <v>0.13</v>
      </c>
      <c r="AD14" s="17">
        <f>'Focus2 Enter CEE Data'!R17</f>
        <v>0.246</v>
      </c>
      <c r="AE14" s="17">
        <f>'Focus2 Enter CEE Data'!S17</f>
        <v>8.4000000000000005E-2</v>
      </c>
      <c r="AF14" s="17">
        <f>'Focus2 Enter CEE Data'!T17</f>
        <v>3.3000000000000002E-2</v>
      </c>
      <c r="AG14" s="17">
        <f>'Focus2 Enter CEE Data'!U17</f>
        <v>0.16400000000000001</v>
      </c>
      <c r="AH14" s="17">
        <f>'Focus2 Enter CEE Data'!V17</f>
        <v>2.4E-2</v>
      </c>
      <c r="AI14" s="17">
        <f>'Focus2 Enter CEE Data'!W17</f>
        <v>1.2E-2</v>
      </c>
      <c r="AJ14" s="19">
        <f t="shared" si="1"/>
        <v>0.99700000000000011</v>
      </c>
      <c r="AK14" s="16">
        <f>'Focus2 Enter CEE Data'!AC16</f>
        <v>28</v>
      </c>
      <c r="AL14" s="16">
        <f>'Focus2 Enter CEE Data'!AD16</f>
        <v>8</v>
      </c>
      <c r="AM14" s="16">
        <f>'Focus2 Enter CEE Data'!AE16</f>
        <v>5</v>
      </c>
      <c r="AN14" s="16">
        <f>'Focus2 Enter CEE Data'!AF16</f>
        <v>22</v>
      </c>
      <c r="AO14" s="16">
        <f>'Focus2 Enter CEE Data'!AG16</f>
        <v>23</v>
      </c>
      <c r="AP14" s="16">
        <f>'Focus2 Enter CEE Data'!AH16</f>
        <v>9</v>
      </c>
      <c r="AQ14" s="16">
        <f>'Focus2 Enter CEE Data'!AI16</f>
        <v>5</v>
      </c>
      <c r="AR14" s="16">
        <f>'Focus2 Enter CEE Data'!AJ16</f>
        <v>17</v>
      </c>
      <c r="AS14" s="16">
        <f>'Focus2 Enter CEE Data'!AK16</f>
        <v>0</v>
      </c>
      <c r="AT14" s="16">
        <f>'Focus2 Enter CEE Data'!AL16</f>
        <v>0</v>
      </c>
      <c r="AU14" s="18">
        <f t="shared" si="2"/>
        <v>117</v>
      </c>
      <c r="AV14" s="17">
        <f>'Focus2 Enter CEE Data'!AC17</f>
        <v>0.23899999999999999</v>
      </c>
      <c r="AW14" s="17">
        <f>'Focus2 Enter CEE Data'!AD17</f>
        <v>6.8000000000000005E-2</v>
      </c>
      <c r="AX14" s="17">
        <f>'Focus2 Enter CEE Data'!AE17</f>
        <v>4.2999999999999997E-2</v>
      </c>
      <c r="AY14" s="17">
        <f>'Focus2 Enter CEE Data'!AF17</f>
        <v>0.19</v>
      </c>
      <c r="AZ14" s="17">
        <f>'Focus2 Enter CEE Data'!AG17</f>
        <v>0.19700000000000001</v>
      </c>
      <c r="BA14" s="17">
        <f>'Focus2 Enter CEE Data'!AH17</f>
        <v>7.6999999999999999E-2</v>
      </c>
      <c r="BB14" s="17">
        <f>'Focus2 Enter CEE Data'!AI17</f>
        <v>4.2999999999999997E-2</v>
      </c>
      <c r="BC14" s="17">
        <f>'Focus2 Enter CEE Data'!AJ17</f>
        <v>0.14499999999999999</v>
      </c>
      <c r="BD14" s="17">
        <f>'Focus2 Enter CEE Data'!AK17</f>
        <v>0</v>
      </c>
      <c r="BE14" s="17">
        <f>'Focus2 Enter CEE Data'!AL17</f>
        <v>0</v>
      </c>
      <c r="BF14" s="19">
        <f t="shared" si="3"/>
        <v>1.002</v>
      </c>
    </row>
    <row r="15" spans="7:58" x14ac:dyDescent="0.3">
      <c r="G15" s="15">
        <v>4</v>
      </c>
      <c r="L15" s="14" t="str">
        <f t="shared" si="4"/>
        <v>Accommodation and food service activitiesSkilled Technical</v>
      </c>
      <c r="M15" s="14" t="str">
        <f>Parameters1!$L$12</f>
        <v>Accommodation and food service activities</v>
      </c>
      <c r="N15" s="14" t="s">
        <v>14</v>
      </c>
      <c r="O15" s="16">
        <f>'Focus2 Enter CEE Data'!N18</f>
        <v>9729</v>
      </c>
      <c r="P15" s="16">
        <f>'Focus2 Enter CEE Data'!O18</f>
        <v>1404</v>
      </c>
      <c r="Q15" s="16">
        <f>'Focus2 Enter CEE Data'!P18</f>
        <v>464</v>
      </c>
      <c r="R15" s="16">
        <f>'Focus2 Enter CEE Data'!Q18</f>
        <v>1556</v>
      </c>
      <c r="S15" s="16">
        <f>'Focus2 Enter CEE Data'!R18</f>
        <v>13899</v>
      </c>
      <c r="T15" s="16">
        <f>'Focus2 Enter CEE Data'!S18</f>
        <v>2592</v>
      </c>
      <c r="U15" s="16">
        <f>'Focus2 Enter CEE Data'!T18</f>
        <v>586</v>
      </c>
      <c r="V15" s="16">
        <f>'Focus2 Enter CEE Data'!U18</f>
        <v>2102</v>
      </c>
      <c r="W15" s="16">
        <f>'Focus2 Enter CEE Data'!V18</f>
        <v>1046</v>
      </c>
      <c r="X15" s="16">
        <f>'Focus2 Enter CEE Data'!W18</f>
        <v>602</v>
      </c>
      <c r="Y15" s="18">
        <f t="shared" si="0"/>
        <v>33980</v>
      </c>
      <c r="Z15" s="17">
        <f>'Focus2 Enter CEE Data'!N19</f>
        <v>0.28599999999999998</v>
      </c>
      <c r="AA15" s="17">
        <f>'Focus2 Enter CEE Data'!O19</f>
        <v>4.1000000000000002E-2</v>
      </c>
      <c r="AB15" s="17">
        <f>'Focus2 Enter CEE Data'!P19</f>
        <v>1.4E-2</v>
      </c>
      <c r="AC15" s="17">
        <f>'Focus2 Enter CEE Data'!Q19</f>
        <v>0.05</v>
      </c>
      <c r="AD15" s="17">
        <f>'Focus2 Enter CEE Data'!R19</f>
        <v>0.40899999999999997</v>
      </c>
      <c r="AE15" s="17">
        <f>'Focus2 Enter CEE Data'!S19</f>
        <v>7.5999999999999998E-2</v>
      </c>
      <c r="AF15" s="17">
        <f>'Focus2 Enter CEE Data'!T19</f>
        <v>1.7000000000000001E-2</v>
      </c>
      <c r="AG15" s="17">
        <f>'Focus2 Enter CEE Data'!U19</f>
        <v>6.2E-2</v>
      </c>
      <c r="AH15" s="17">
        <f>'Focus2 Enter CEE Data'!V19</f>
        <v>3.1E-2</v>
      </c>
      <c r="AI15" s="17">
        <f>'Focus2 Enter CEE Data'!W19</f>
        <v>1.7999999999999999E-2</v>
      </c>
      <c r="AJ15" s="19">
        <f t="shared" si="1"/>
        <v>1.0039999999999998</v>
      </c>
      <c r="AK15" s="16">
        <f>'Focus2 Enter CEE Data'!AC18</f>
        <v>49</v>
      </c>
      <c r="AL15" s="16">
        <f>'Focus2 Enter CEE Data'!AD18</f>
        <v>14</v>
      </c>
      <c r="AM15" s="16">
        <f>'Focus2 Enter CEE Data'!AE18</f>
        <v>5</v>
      </c>
      <c r="AN15" s="16">
        <f>'Focus2 Enter CEE Data'!AF18</f>
        <v>20</v>
      </c>
      <c r="AO15" s="16">
        <f>'Focus2 Enter CEE Data'!AG18</f>
        <v>66</v>
      </c>
      <c r="AP15" s="16">
        <f>'Focus2 Enter CEE Data'!AH18</f>
        <v>23</v>
      </c>
      <c r="AQ15" s="16">
        <f>'Focus2 Enter CEE Data'!AI18</f>
        <v>3</v>
      </c>
      <c r="AR15" s="16">
        <f>'Focus2 Enter CEE Data'!AJ18</f>
        <v>31</v>
      </c>
      <c r="AS15" s="16">
        <f>'Focus2 Enter CEE Data'!AK18</f>
        <v>4</v>
      </c>
      <c r="AT15" s="16">
        <f>'Focus2 Enter CEE Data'!AL18</f>
        <v>0</v>
      </c>
      <c r="AU15" s="18">
        <f t="shared" si="2"/>
        <v>215</v>
      </c>
      <c r="AV15" s="17">
        <f>'Focus2 Enter CEE Data'!AC19</f>
        <v>0.22800000000000001</v>
      </c>
      <c r="AW15" s="17">
        <f>'Focus2 Enter CEE Data'!AD19</f>
        <v>6.5000000000000002E-2</v>
      </c>
      <c r="AX15" s="17">
        <f>'Focus2 Enter CEE Data'!AE19</f>
        <v>2.3E-2</v>
      </c>
      <c r="AY15" s="17">
        <f>'Focus2 Enter CEE Data'!AF19</f>
        <v>0.09</v>
      </c>
      <c r="AZ15" s="17">
        <f>'Focus2 Enter CEE Data'!AG19</f>
        <v>0.307</v>
      </c>
      <c r="BA15" s="17">
        <f>'Focus2 Enter CEE Data'!AH19</f>
        <v>0.107</v>
      </c>
      <c r="BB15" s="17">
        <f>'Focus2 Enter CEE Data'!AI19</f>
        <v>1.4E-2</v>
      </c>
      <c r="BC15" s="17">
        <f>'Focus2 Enter CEE Data'!AJ19</f>
        <v>0.14399999999999999</v>
      </c>
      <c r="BD15" s="17">
        <f>'Focus2 Enter CEE Data'!AK19</f>
        <v>1.9E-2</v>
      </c>
      <c r="BE15" s="17">
        <f>'Focus2 Enter CEE Data'!AL19</f>
        <v>0</v>
      </c>
      <c r="BF15" s="19">
        <f t="shared" si="3"/>
        <v>0.99700000000000011</v>
      </c>
    </row>
    <row r="16" spans="7:58" x14ac:dyDescent="0.3">
      <c r="G16" s="15">
        <v>5</v>
      </c>
      <c r="L16" s="14" t="str">
        <f t="shared" si="4"/>
        <v>Accommodation and food service activitiesSemi-skilled</v>
      </c>
      <c r="M16" s="14" t="str">
        <f>Parameters1!$L$12</f>
        <v>Accommodation and food service activities</v>
      </c>
      <c r="N16" s="14" t="s">
        <v>15</v>
      </c>
      <c r="O16" s="16">
        <f>'Focus2 Enter CEE Data'!N20</f>
        <v>33213</v>
      </c>
      <c r="P16" s="16">
        <f>'Focus2 Enter CEE Data'!O20</f>
        <v>2796</v>
      </c>
      <c r="Q16" s="16">
        <f>'Focus2 Enter CEE Data'!P20</f>
        <v>391</v>
      </c>
      <c r="R16" s="16">
        <f>'Focus2 Enter CEE Data'!Q20</f>
        <v>823</v>
      </c>
      <c r="S16" s="16">
        <f>'Focus2 Enter CEE Data'!R20</f>
        <v>54505</v>
      </c>
      <c r="T16" s="16">
        <f>'Focus2 Enter CEE Data'!S20</f>
        <v>4850</v>
      </c>
      <c r="U16" s="16">
        <f>'Focus2 Enter CEE Data'!T20</f>
        <v>473</v>
      </c>
      <c r="V16" s="16">
        <f>'Focus2 Enter CEE Data'!U20</f>
        <v>1348</v>
      </c>
      <c r="W16" s="16">
        <f>'Focus2 Enter CEE Data'!V20</f>
        <v>1908</v>
      </c>
      <c r="X16" s="16">
        <f>'Focus2 Enter CEE Data'!W20</f>
        <v>1239</v>
      </c>
      <c r="Y16" s="18">
        <f t="shared" si="0"/>
        <v>101546</v>
      </c>
      <c r="Z16" s="17">
        <f>'Focus2 Enter CEE Data'!N21</f>
        <v>0.32700000000000001</v>
      </c>
      <c r="AA16" s="17">
        <f>'Focus2 Enter CEE Data'!O21</f>
        <v>2.8000000000000001E-2</v>
      </c>
      <c r="AB16" s="17">
        <f>'Focus2 Enter CEE Data'!P21</f>
        <v>4.0000000000000001E-3</v>
      </c>
      <c r="AC16" s="17">
        <f>'Focus2 Enter CEE Data'!Q21</f>
        <v>0.01</v>
      </c>
      <c r="AD16" s="17">
        <f>'Focus2 Enter CEE Data'!R21</f>
        <v>0.53700000000000003</v>
      </c>
      <c r="AE16" s="17">
        <f>'Focus2 Enter CEE Data'!S21</f>
        <v>4.8000000000000001E-2</v>
      </c>
      <c r="AF16" s="17">
        <f>'Focus2 Enter CEE Data'!T21</f>
        <v>5.0000000000000001E-3</v>
      </c>
      <c r="AG16" s="17">
        <f>'Focus2 Enter CEE Data'!U21</f>
        <v>1.2999999999999999E-2</v>
      </c>
      <c r="AH16" s="17">
        <f>'Focus2 Enter CEE Data'!V21</f>
        <v>1.9E-2</v>
      </c>
      <c r="AI16" s="17">
        <f>'Focus2 Enter CEE Data'!W21</f>
        <v>1.2E-2</v>
      </c>
      <c r="AJ16" s="19">
        <f t="shared" si="1"/>
        <v>1.0030000000000001</v>
      </c>
      <c r="AK16" s="16">
        <f>'Focus2 Enter CEE Data'!AC20</f>
        <v>198</v>
      </c>
      <c r="AL16" s="16">
        <f>'Focus2 Enter CEE Data'!AD20</f>
        <v>24</v>
      </c>
      <c r="AM16" s="16">
        <f>'Focus2 Enter CEE Data'!AE20</f>
        <v>9</v>
      </c>
      <c r="AN16" s="16">
        <f>'Focus2 Enter CEE Data'!AF20</f>
        <v>16</v>
      </c>
      <c r="AO16" s="16">
        <f>'Focus2 Enter CEE Data'!AG20</f>
        <v>288</v>
      </c>
      <c r="AP16" s="16">
        <f>'Focus2 Enter CEE Data'!AH20</f>
        <v>36</v>
      </c>
      <c r="AQ16" s="16">
        <f>'Focus2 Enter CEE Data'!AI20</f>
        <v>5</v>
      </c>
      <c r="AR16" s="16">
        <f>'Focus2 Enter CEE Data'!AJ20</f>
        <v>23</v>
      </c>
      <c r="AS16" s="16">
        <f>'Focus2 Enter CEE Data'!AK20</f>
        <v>4</v>
      </c>
      <c r="AT16" s="16">
        <f>'Focus2 Enter CEE Data'!AL20</f>
        <v>1</v>
      </c>
      <c r="AU16" s="18">
        <f t="shared" si="2"/>
        <v>604</v>
      </c>
      <c r="AV16" s="17">
        <f>'Focus2 Enter CEE Data'!AC21</f>
        <v>0.32800000000000001</v>
      </c>
      <c r="AW16" s="17">
        <f>'Focus2 Enter CEE Data'!AD21</f>
        <v>0.04</v>
      </c>
      <c r="AX16" s="17">
        <f>'Focus2 Enter CEE Data'!AE21</f>
        <v>1.4999999999999999E-2</v>
      </c>
      <c r="AY16" s="17">
        <f>'Focus2 Enter CEE Data'!AF21</f>
        <v>0.03</v>
      </c>
      <c r="AZ16" s="17">
        <f>'Focus2 Enter CEE Data'!AG21</f>
        <v>0.47699999999999998</v>
      </c>
      <c r="BA16" s="17">
        <f>'Focus2 Enter CEE Data'!AH21</f>
        <v>0.06</v>
      </c>
      <c r="BB16" s="17">
        <f>'Focus2 Enter CEE Data'!AI21</f>
        <v>8.0000000000000002E-3</v>
      </c>
      <c r="BC16" s="17">
        <f>'Focus2 Enter CEE Data'!AJ21</f>
        <v>3.7999999999999999E-2</v>
      </c>
      <c r="BD16" s="17">
        <f>'Focus2 Enter CEE Data'!AK21</f>
        <v>7.0000000000000001E-3</v>
      </c>
      <c r="BE16" s="17">
        <f>'Focus2 Enter CEE Data'!AL21</f>
        <v>2E-3</v>
      </c>
      <c r="BF16" s="19">
        <f t="shared" si="3"/>
        <v>1.0049999999999999</v>
      </c>
    </row>
    <row r="17" spans="7:58" x14ac:dyDescent="0.3">
      <c r="G17" s="15">
        <v>6</v>
      </c>
      <c r="L17" s="14" t="str">
        <f t="shared" si="4"/>
        <v>Accommodation and food service activitiesUnskilled</v>
      </c>
      <c r="M17" s="14" t="str">
        <f>Parameters1!$L$12</f>
        <v>Accommodation and food service activities</v>
      </c>
      <c r="N17" s="14" t="s">
        <v>16</v>
      </c>
      <c r="O17" s="16">
        <f>'Focus2 Enter CEE Data'!N22</f>
        <v>16046</v>
      </c>
      <c r="P17" s="16">
        <f>'Focus2 Enter CEE Data'!O22</f>
        <v>1679</v>
      </c>
      <c r="Q17" s="16">
        <f>'Focus2 Enter CEE Data'!P22</f>
        <v>80</v>
      </c>
      <c r="R17" s="16">
        <f>'Focus2 Enter CEE Data'!Q22</f>
        <v>206</v>
      </c>
      <c r="S17" s="16">
        <f>'Focus2 Enter CEE Data'!R22</f>
        <v>28493</v>
      </c>
      <c r="T17" s="16">
        <f>'Focus2 Enter CEE Data'!S22</f>
        <v>4140</v>
      </c>
      <c r="U17" s="16">
        <f>'Focus2 Enter CEE Data'!T22</f>
        <v>71</v>
      </c>
      <c r="V17" s="16">
        <f>'Focus2 Enter CEE Data'!U22</f>
        <v>202</v>
      </c>
      <c r="W17" s="16">
        <f>'Focus2 Enter CEE Data'!V22</f>
        <v>885</v>
      </c>
      <c r="X17" s="16">
        <f>'Focus2 Enter CEE Data'!W22</f>
        <v>567</v>
      </c>
      <c r="Y17" s="18">
        <f t="shared" si="0"/>
        <v>52369</v>
      </c>
      <c r="Z17" s="17">
        <f>'Focus2 Enter CEE Data'!N23</f>
        <v>0.30599999999999999</v>
      </c>
      <c r="AA17" s="17">
        <f>'Focus2 Enter CEE Data'!O23</f>
        <v>3.2000000000000001E-2</v>
      </c>
      <c r="AB17" s="17">
        <f>'Focus2 Enter CEE Data'!P23</f>
        <v>2E-3</v>
      </c>
      <c r="AC17" s="17">
        <f>'Focus2 Enter CEE Data'!Q23</f>
        <v>0</v>
      </c>
      <c r="AD17" s="17">
        <f>'Focus2 Enter CEE Data'!R23</f>
        <v>0.54400000000000004</v>
      </c>
      <c r="AE17" s="17">
        <f>'Focus2 Enter CEE Data'!S23</f>
        <v>7.9000000000000001E-2</v>
      </c>
      <c r="AF17" s="17">
        <f>'Focus2 Enter CEE Data'!T23</f>
        <v>1E-3</v>
      </c>
      <c r="AG17" s="17">
        <f>'Focus2 Enter CEE Data'!U23</f>
        <v>4.0000000000000001E-3</v>
      </c>
      <c r="AH17" s="17">
        <f>'Focus2 Enter CEE Data'!V23</f>
        <v>1.7000000000000001E-2</v>
      </c>
      <c r="AI17" s="17">
        <f>'Focus2 Enter CEE Data'!W23</f>
        <v>1.0999999999999999E-2</v>
      </c>
      <c r="AJ17" s="19">
        <f t="shared" si="1"/>
        <v>0.996</v>
      </c>
      <c r="AK17" s="16">
        <f>'Focus2 Enter CEE Data'!AC22</f>
        <v>128</v>
      </c>
      <c r="AL17" s="16">
        <f>'Focus2 Enter CEE Data'!AD22</f>
        <v>16</v>
      </c>
      <c r="AM17" s="16">
        <f>'Focus2 Enter CEE Data'!AE22</f>
        <v>2</v>
      </c>
      <c r="AN17" s="16">
        <f>'Focus2 Enter CEE Data'!AF22</f>
        <v>4</v>
      </c>
      <c r="AO17" s="16">
        <f>'Focus2 Enter CEE Data'!AG22</f>
        <v>164</v>
      </c>
      <c r="AP17" s="16">
        <f>'Focus2 Enter CEE Data'!AH22</f>
        <v>42</v>
      </c>
      <c r="AQ17" s="16">
        <f>'Focus2 Enter CEE Data'!AI22</f>
        <v>1</v>
      </c>
      <c r="AR17" s="16">
        <f>'Focus2 Enter CEE Data'!AJ22</f>
        <v>3</v>
      </c>
      <c r="AS17" s="16">
        <f>'Focus2 Enter CEE Data'!AK22</f>
        <v>5</v>
      </c>
      <c r="AT17" s="16">
        <f>'Focus2 Enter CEE Data'!AL22</f>
        <v>0</v>
      </c>
      <c r="AU17" s="18">
        <f t="shared" si="2"/>
        <v>365</v>
      </c>
      <c r="AV17" s="17">
        <f>'Focus2 Enter CEE Data'!AC23</f>
        <v>0.35099999999999998</v>
      </c>
      <c r="AW17" s="17">
        <f>'Focus2 Enter CEE Data'!AD23</f>
        <v>4.3999999999999997E-2</v>
      </c>
      <c r="AX17" s="17">
        <f>'Focus2 Enter CEE Data'!AE23</f>
        <v>5.0000000000000001E-3</v>
      </c>
      <c r="AY17" s="17">
        <f>'Focus2 Enter CEE Data'!AF23</f>
        <v>0.01</v>
      </c>
      <c r="AZ17" s="17">
        <f>'Focus2 Enter CEE Data'!AG23</f>
        <v>0.44900000000000001</v>
      </c>
      <c r="BA17" s="17">
        <f>'Focus2 Enter CEE Data'!AH23</f>
        <v>0.115</v>
      </c>
      <c r="BB17" s="17">
        <f>'Focus2 Enter CEE Data'!AI23</f>
        <v>3.0000000000000001E-3</v>
      </c>
      <c r="BC17" s="17">
        <f>'Focus2 Enter CEE Data'!AJ23</f>
        <v>8.0000000000000002E-3</v>
      </c>
      <c r="BD17" s="17">
        <f>'Focus2 Enter CEE Data'!AK23</f>
        <v>1.4E-2</v>
      </c>
      <c r="BE17" s="17">
        <f>'Focus2 Enter CEE Data'!AL23</f>
        <v>0</v>
      </c>
      <c r="BF17" s="19">
        <f t="shared" si="3"/>
        <v>0.999</v>
      </c>
    </row>
    <row r="18" spans="7:58" x14ac:dyDescent="0.3">
      <c r="G18" s="15">
        <v>7</v>
      </c>
      <c r="L18" s="14" t="str">
        <f t="shared" si="4"/>
        <v>Accommodation and food service activitiesTotal Permanent</v>
      </c>
      <c r="M18" s="14" t="str">
        <f>Parameters1!$L$12</f>
        <v>Accommodation and food service activities</v>
      </c>
      <c r="N18" s="14" t="s">
        <v>17</v>
      </c>
      <c r="O18" s="16">
        <f>'Focus2 Enter CEE Data'!N24</f>
        <v>62189</v>
      </c>
      <c r="P18" s="16">
        <f>'Focus2 Enter CEE Data'!O24</f>
        <v>6771</v>
      </c>
      <c r="Q18" s="16">
        <f>'Focus2 Enter CEE Data'!P24</f>
        <v>1544</v>
      </c>
      <c r="R18" s="16">
        <f>'Focus2 Enter CEE Data'!Q24</f>
        <v>5899</v>
      </c>
      <c r="S18" s="16">
        <f>'Focus2 Enter CEE Data'!R24</f>
        <v>100471</v>
      </c>
      <c r="T18" s="16">
        <f>'Focus2 Enter CEE Data'!S24</f>
        <v>12838</v>
      </c>
      <c r="U18" s="16">
        <f>'Focus2 Enter CEE Data'!T24</f>
        <v>1689</v>
      </c>
      <c r="V18" s="16">
        <f>'Focus2 Enter CEE Data'!U24</f>
        <v>6781</v>
      </c>
      <c r="W18" s="16">
        <f>'Focus2 Enter CEE Data'!V24</f>
        <v>4283</v>
      </c>
      <c r="X18" s="16">
        <f>'Focus2 Enter CEE Data'!W24</f>
        <v>2592</v>
      </c>
      <c r="Y18" s="18">
        <f t="shared" si="0"/>
        <v>205057</v>
      </c>
      <c r="Z18" s="17">
        <f>'Focus2 Enter CEE Data'!N25</f>
        <v>0.30299999999999999</v>
      </c>
      <c r="AA18" s="17">
        <f>'Focus2 Enter CEE Data'!O25</f>
        <v>3.3000000000000002E-2</v>
      </c>
      <c r="AB18" s="17">
        <f>'Focus2 Enter CEE Data'!P25</f>
        <v>8.0000000000000002E-3</v>
      </c>
      <c r="AC18" s="17">
        <f>'Focus2 Enter CEE Data'!Q25</f>
        <v>2.9000000000000001E-2</v>
      </c>
      <c r="AD18" s="17">
        <f>'Focus2 Enter CEE Data'!R25</f>
        <v>0.49</v>
      </c>
      <c r="AE18" s="17">
        <f>'Focus2 Enter CEE Data'!S25</f>
        <v>6.3E-2</v>
      </c>
      <c r="AF18" s="17">
        <f>'Focus2 Enter CEE Data'!T25</f>
        <v>8.0000000000000002E-3</v>
      </c>
      <c r="AG18" s="17">
        <f>'Focus2 Enter CEE Data'!U25</f>
        <v>3.3000000000000002E-2</v>
      </c>
      <c r="AH18" s="17">
        <f>'Focus2 Enter CEE Data'!V25</f>
        <v>2.1000000000000001E-2</v>
      </c>
      <c r="AI18" s="17">
        <f>'Focus2 Enter CEE Data'!W25</f>
        <v>1.2999999999999999E-2</v>
      </c>
      <c r="AJ18" s="19">
        <f t="shared" si="1"/>
        <v>1.0009999999999999</v>
      </c>
      <c r="AK18" s="16">
        <f>'Focus2 Enter CEE Data'!AC24</f>
        <v>412</v>
      </c>
      <c r="AL18" s="16">
        <f>'Focus2 Enter CEE Data'!AD24</f>
        <v>65</v>
      </c>
      <c r="AM18" s="16">
        <f>'Focus2 Enter CEE Data'!AE24</f>
        <v>25</v>
      </c>
      <c r="AN18" s="16">
        <f>'Focus2 Enter CEE Data'!AF24</f>
        <v>96</v>
      </c>
      <c r="AO18" s="16">
        <f>'Focus2 Enter CEE Data'!AG24</f>
        <v>557</v>
      </c>
      <c r="AP18" s="16">
        <f>'Focus2 Enter CEE Data'!AH24</f>
        <v>115</v>
      </c>
      <c r="AQ18" s="16">
        <f>'Focus2 Enter CEE Data'!AI24</f>
        <v>23</v>
      </c>
      <c r="AR18" s="16">
        <f>'Focus2 Enter CEE Data'!AJ24</f>
        <v>97</v>
      </c>
      <c r="AS18" s="16">
        <f>'Focus2 Enter CEE Data'!AK24</f>
        <v>14</v>
      </c>
      <c r="AT18" s="16">
        <f>'Focus2 Enter CEE Data'!AL24</f>
        <v>2</v>
      </c>
      <c r="AU18" s="18">
        <f t="shared" si="2"/>
        <v>1406</v>
      </c>
      <c r="AV18" s="17">
        <f>'Focus2 Enter CEE Data'!AC25</f>
        <v>0.29299999999999998</v>
      </c>
      <c r="AW18" s="17">
        <f>'Focus2 Enter CEE Data'!AD25</f>
        <v>4.5999999999999999E-2</v>
      </c>
      <c r="AX18" s="17">
        <f>'Focus2 Enter CEE Data'!AE25</f>
        <v>1.7999999999999999E-2</v>
      </c>
      <c r="AY18" s="17">
        <f>'Focus2 Enter CEE Data'!AF25</f>
        <v>6.8000000000000005E-2</v>
      </c>
      <c r="AZ18" s="17">
        <f>'Focus2 Enter CEE Data'!AG25</f>
        <v>0.39600000000000002</v>
      </c>
      <c r="BA18" s="17">
        <f>'Focus2 Enter CEE Data'!AH25</f>
        <v>8.2000000000000003E-2</v>
      </c>
      <c r="BB18" s="17">
        <f>'Focus2 Enter CEE Data'!AI25</f>
        <v>1.6E-2</v>
      </c>
      <c r="BC18" s="17">
        <f>'Focus2 Enter CEE Data'!AJ25</f>
        <v>6.9000000000000006E-2</v>
      </c>
      <c r="BD18" s="17">
        <f>'Focus2 Enter CEE Data'!AK25</f>
        <v>0.01</v>
      </c>
      <c r="BE18" s="17">
        <f>'Focus2 Enter CEE Data'!AL25</f>
        <v>1E-3</v>
      </c>
      <c r="BF18" s="19">
        <f t="shared" si="3"/>
        <v>0.999</v>
      </c>
    </row>
    <row r="19" spans="7:58" x14ac:dyDescent="0.3">
      <c r="G19" s="15">
        <v>8</v>
      </c>
      <c r="L19" s="14" t="str">
        <f t="shared" si="4"/>
        <v>Accommodation and food service activitiesTemporary employees</v>
      </c>
      <c r="M19" s="14" t="str">
        <f>Parameters1!$L$12</f>
        <v>Accommodation and food service activities</v>
      </c>
      <c r="N19" s="14" t="s">
        <v>18</v>
      </c>
      <c r="O19" s="16">
        <f>'Focus2 Enter CEE Data'!N26</f>
        <v>3665</v>
      </c>
      <c r="P19" s="16">
        <f>'Focus2 Enter CEE Data'!O26</f>
        <v>234</v>
      </c>
      <c r="Q19" s="16">
        <f>'Focus2 Enter CEE Data'!P26</f>
        <v>33</v>
      </c>
      <c r="R19" s="16">
        <f>'Focus2 Enter CEE Data'!Q26</f>
        <v>154</v>
      </c>
      <c r="S19" s="16">
        <f>'Focus2 Enter CEE Data'!R26</f>
        <v>5527</v>
      </c>
      <c r="T19" s="16">
        <f>'Focus2 Enter CEE Data'!S26</f>
        <v>419</v>
      </c>
      <c r="U19" s="16">
        <f>'Focus2 Enter CEE Data'!T26</f>
        <v>41</v>
      </c>
      <c r="V19" s="16">
        <f>'Focus2 Enter CEE Data'!U26</f>
        <v>115</v>
      </c>
      <c r="W19" s="16">
        <f>'Focus2 Enter CEE Data'!V26</f>
        <v>234</v>
      </c>
      <c r="X19" s="16">
        <f>'Focus2 Enter CEE Data'!W26</f>
        <v>101</v>
      </c>
      <c r="Y19" s="18">
        <f t="shared" si="0"/>
        <v>10523</v>
      </c>
      <c r="Z19" s="17">
        <f>'Focus2 Enter CEE Data'!N27</f>
        <v>0.34799999999999998</v>
      </c>
      <c r="AA19" s="17">
        <f>'Focus2 Enter CEE Data'!O27</f>
        <v>2.1999999999999999E-2</v>
      </c>
      <c r="AB19" s="17">
        <f>'Focus2 Enter CEE Data'!P27</f>
        <v>3.0000000000000001E-3</v>
      </c>
      <c r="AC19" s="17">
        <f>'Focus2 Enter CEE Data'!Q27</f>
        <v>1.4999999999999999E-2</v>
      </c>
      <c r="AD19" s="17">
        <f>'Focus2 Enter CEE Data'!R27</f>
        <v>0.52500000000000002</v>
      </c>
      <c r="AE19" s="17">
        <f>'Focus2 Enter CEE Data'!S27</f>
        <v>0.04</v>
      </c>
      <c r="AF19" s="17">
        <f>'Focus2 Enter CEE Data'!T27</f>
        <v>4.0000000000000001E-3</v>
      </c>
      <c r="AG19" s="17">
        <f>'Focus2 Enter CEE Data'!U27</f>
        <v>1.0999999999999999E-2</v>
      </c>
      <c r="AH19" s="17">
        <f>'Focus2 Enter CEE Data'!V27</f>
        <v>2.1999999999999999E-2</v>
      </c>
      <c r="AI19" s="17">
        <f>'Focus2 Enter CEE Data'!W27</f>
        <v>0.01</v>
      </c>
      <c r="AJ19" s="19">
        <f t="shared" si="1"/>
        <v>1</v>
      </c>
      <c r="AK19" s="16">
        <f>'Focus2 Enter CEE Data'!AC26</f>
        <v>47</v>
      </c>
      <c r="AL19" s="16">
        <f>'Focus2 Enter CEE Data'!AD26</f>
        <v>3</v>
      </c>
      <c r="AM19" s="16">
        <f>'Focus2 Enter CEE Data'!AE26</f>
        <v>1</v>
      </c>
      <c r="AN19" s="16">
        <f>'Focus2 Enter CEE Data'!AF26</f>
        <v>5</v>
      </c>
      <c r="AO19" s="16">
        <f>'Focus2 Enter CEE Data'!AG26</f>
        <v>58</v>
      </c>
      <c r="AP19" s="16">
        <f>'Focus2 Enter CEE Data'!AH26</f>
        <v>3</v>
      </c>
      <c r="AQ19" s="16">
        <f>'Focus2 Enter CEE Data'!AI26</f>
        <v>0</v>
      </c>
      <c r="AR19" s="16">
        <f>'Focus2 Enter CEE Data'!AJ26</f>
        <v>1</v>
      </c>
      <c r="AS19" s="16">
        <f>'Focus2 Enter CEE Data'!AK26</f>
        <v>0</v>
      </c>
      <c r="AT19" s="16">
        <f>'Focus2 Enter CEE Data'!AL26</f>
        <v>0</v>
      </c>
      <c r="AU19" s="18">
        <f t="shared" si="2"/>
        <v>118</v>
      </c>
      <c r="AV19" s="17">
        <f>'Focus2 Enter CEE Data'!AC27</f>
        <v>0.39800000000000002</v>
      </c>
      <c r="AW19" s="17">
        <f>'Focus2 Enter CEE Data'!AD27</f>
        <v>2.5000000000000001E-2</v>
      </c>
      <c r="AX19" s="17">
        <f>'Focus2 Enter CEE Data'!AE27</f>
        <v>8.0000000000000002E-3</v>
      </c>
      <c r="AY19" s="17">
        <f>'Focus2 Enter CEE Data'!AF27</f>
        <v>4.2000000000000003E-2</v>
      </c>
      <c r="AZ19" s="17">
        <f>'Focus2 Enter CEE Data'!AG27</f>
        <v>0.49199999999999999</v>
      </c>
      <c r="BA19" s="17">
        <f>'Focus2 Enter CEE Data'!AH27</f>
        <v>2.5000000000000001E-2</v>
      </c>
      <c r="BB19" s="17">
        <f>'Focus2 Enter CEE Data'!AI27</f>
        <v>0</v>
      </c>
      <c r="BC19" s="17">
        <f>'Focus2 Enter CEE Data'!AJ27</f>
        <v>8.0000000000000002E-3</v>
      </c>
      <c r="BD19" s="17">
        <f>'Focus2 Enter CEE Data'!AK27</f>
        <v>0</v>
      </c>
      <c r="BE19" s="17">
        <f>'Focus2 Enter CEE Data'!AL27</f>
        <v>0</v>
      </c>
      <c r="BF19" s="19">
        <f t="shared" si="3"/>
        <v>0.99800000000000011</v>
      </c>
    </row>
    <row r="20" spans="7:58" x14ac:dyDescent="0.3">
      <c r="G20" s="15">
        <v>9</v>
      </c>
      <c r="L20" s="14" t="str">
        <f t="shared" si="4"/>
        <v>Accommodation and food service activitiesGrand Total</v>
      </c>
      <c r="M20" s="14" t="str">
        <f>Parameters1!$L$12</f>
        <v>Accommodation and food service activities</v>
      </c>
      <c r="N20" s="14" t="s">
        <v>19</v>
      </c>
      <c r="O20" s="16">
        <f>'Focus2 Enter CEE Data'!N28</f>
        <v>65854</v>
      </c>
      <c r="P20" s="16">
        <f>'Focus2 Enter CEE Data'!O28</f>
        <v>7005</v>
      </c>
      <c r="Q20" s="16">
        <f>'Focus2 Enter CEE Data'!P28</f>
        <v>1577</v>
      </c>
      <c r="R20" s="16">
        <f>'Focus2 Enter CEE Data'!Q28</f>
        <v>6053</v>
      </c>
      <c r="S20" s="16">
        <f>'Focus2 Enter CEE Data'!R28</f>
        <v>105998</v>
      </c>
      <c r="T20" s="16">
        <f>'Focus2 Enter CEE Data'!S28</f>
        <v>13257</v>
      </c>
      <c r="U20" s="16">
        <f>'Focus2 Enter CEE Data'!T28</f>
        <v>1730</v>
      </c>
      <c r="V20" s="16">
        <f>'Focus2 Enter CEE Data'!U28</f>
        <v>6896</v>
      </c>
      <c r="W20" s="16">
        <f>'Focus2 Enter CEE Data'!V28</f>
        <v>4517</v>
      </c>
      <c r="X20" s="16">
        <f>'Focus2 Enter CEE Data'!W28</f>
        <v>2693</v>
      </c>
      <c r="Y20" s="18">
        <f t="shared" si="0"/>
        <v>215580</v>
      </c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9">
        <f t="shared" si="1"/>
        <v>0</v>
      </c>
      <c r="AK20" s="16">
        <f>'Focus2 Enter CEE Data'!AC28</f>
        <v>459</v>
      </c>
      <c r="AL20" s="16">
        <f>'Focus2 Enter CEE Data'!AD28</f>
        <v>68</v>
      </c>
      <c r="AM20" s="16">
        <f>'Focus2 Enter CEE Data'!AE28</f>
        <v>26</v>
      </c>
      <c r="AN20" s="16">
        <f>'Focus2 Enter CEE Data'!AF28</f>
        <v>101</v>
      </c>
      <c r="AO20" s="16">
        <f>'Focus2 Enter CEE Data'!AG28</f>
        <v>615</v>
      </c>
      <c r="AP20" s="16">
        <f>'Focus2 Enter CEE Data'!AH28</f>
        <v>118</v>
      </c>
      <c r="AQ20" s="16">
        <f>'Focus2 Enter CEE Data'!AI28</f>
        <v>23</v>
      </c>
      <c r="AR20" s="16">
        <f>'Focus2 Enter CEE Data'!AJ28</f>
        <v>98</v>
      </c>
      <c r="AS20" s="16">
        <f>'Focus2 Enter CEE Data'!AK28</f>
        <v>14</v>
      </c>
      <c r="AT20" s="16">
        <f>'Focus2 Enter CEE Data'!AL28</f>
        <v>2</v>
      </c>
      <c r="AU20" s="18">
        <f t="shared" si="2"/>
        <v>1524</v>
      </c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9">
        <f t="shared" si="3"/>
        <v>0</v>
      </c>
    </row>
    <row r="21" spans="7:58" x14ac:dyDescent="0.3">
      <c r="G21" s="15">
        <v>10</v>
      </c>
      <c r="L21" s="14" t="str">
        <f t="shared" si="4"/>
        <v>Administrative and support activitiesTop Management</v>
      </c>
      <c r="M21" s="14" t="str">
        <f>Parameters1!$L$13</f>
        <v>Administrative and support activities</v>
      </c>
      <c r="N21" s="14" t="s">
        <v>11</v>
      </c>
      <c r="O21" s="16">
        <f>'Focus2 Enter CEE Data'!N29</f>
        <v>410</v>
      </c>
      <c r="P21" s="16">
        <f>'Focus2 Enter CEE Data'!O29</f>
        <v>84</v>
      </c>
      <c r="Q21" s="16">
        <f>'Focus2 Enter CEE Data'!P29</f>
        <v>161</v>
      </c>
      <c r="R21" s="16">
        <f>'Focus2 Enter CEE Data'!Q29</f>
        <v>921</v>
      </c>
      <c r="S21" s="16">
        <f>'Focus2 Enter CEE Data'!R29</f>
        <v>318</v>
      </c>
      <c r="T21" s="16">
        <f>'Focus2 Enter CEE Data'!S29</f>
        <v>82</v>
      </c>
      <c r="U21" s="16">
        <f>'Focus2 Enter CEE Data'!T29</f>
        <v>100</v>
      </c>
      <c r="V21" s="16">
        <f>'Focus2 Enter CEE Data'!U29</f>
        <v>336</v>
      </c>
      <c r="W21" s="16">
        <f>'Focus2 Enter CEE Data'!V29</f>
        <v>48</v>
      </c>
      <c r="X21" s="16">
        <f>'Focus2 Enter CEE Data'!W29</f>
        <v>10</v>
      </c>
      <c r="Y21" s="18">
        <f t="shared" si="0"/>
        <v>2470</v>
      </c>
      <c r="Z21" s="17">
        <f>'Focus2 Enter CEE Data'!N30</f>
        <v>0.16600000000000001</v>
      </c>
      <c r="AA21" s="17">
        <f>'Focus2 Enter CEE Data'!O30</f>
        <v>3.4000000000000002E-2</v>
      </c>
      <c r="AB21" s="17">
        <f>'Focus2 Enter CEE Data'!P30</f>
        <v>6.5000000000000002E-2</v>
      </c>
      <c r="AC21" s="17">
        <f>'Focus2 Enter CEE Data'!Q30</f>
        <v>0.37</v>
      </c>
      <c r="AD21" s="17">
        <f>'Focus2 Enter CEE Data'!R30</f>
        <v>0.129</v>
      </c>
      <c r="AE21" s="17">
        <f>'Focus2 Enter CEE Data'!S30</f>
        <v>3.3000000000000002E-2</v>
      </c>
      <c r="AF21" s="17">
        <f>'Focus2 Enter CEE Data'!T30</f>
        <v>0.04</v>
      </c>
      <c r="AG21" s="17">
        <f>'Focus2 Enter CEE Data'!U30</f>
        <v>0.13600000000000001</v>
      </c>
      <c r="AH21" s="17">
        <f>'Focus2 Enter CEE Data'!V30</f>
        <v>1.9E-2</v>
      </c>
      <c r="AI21" s="17">
        <f>'Focus2 Enter CEE Data'!W30</f>
        <v>4.0000000000000001E-3</v>
      </c>
      <c r="AJ21" s="19">
        <f t="shared" si="1"/>
        <v>0.99600000000000011</v>
      </c>
      <c r="AK21" s="16">
        <f>'Focus2 Enter CEE Data'!AC29</f>
        <v>5</v>
      </c>
      <c r="AL21" s="16">
        <f>'Focus2 Enter CEE Data'!AD29</f>
        <v>7</v>
      </c>
      <c r="AM21" s="16">
        <f>'Focus2 Enter CEE Data'!AE29</f>
        <v>5</v>
      </c>
      <c r="AN21" s="16">
        <f>'Focus2 Enter CEE Data'!AF29</f>
        <v>23</v>
      </c>
      <c r="AO21" s="16">
        <f>'Focus2 Enter CEE Data'!AG29</f>
        <v>9</v>
      </c>
      <c r="AP21" s="16">
        <f>'Focus2 Enter CEE Data'!AH29</f>
        <v>3</v>
      </c>
      <c r="AQ21" s="16">
        <f>'Focus2 Enter CEE Data'!AI29</f>
        <v>6</v>
      </c>
      <c r="AR21" s="16">
        <f>'Focus2 Enter CEE Data'!AJ29</f>
        <v>6</v>
      </c>
      <c r="AS21" s="16">
        <f>'Focus2 Enter CEE Data'!AK29</f>
        <v>0</v>
      </c>
      <c r="AT21" s="16">
        <f>'Focus2 Enter CEE Data'!AL29</f>
        <v>0</v>
      </c>
      <c r="AU21" s="18">
        <f t="shared" si="2"/>
        <v>64</v>
      </c>
      <c r="AV21" s="17">
        <f>'Focus2 Enter CEE Data'!AC30</f>
        <v>7.8E-2</v>
      </c>
      <c r="AW21" s="17">
        <f>'Focus2 Enter CEE Data'!AD30</f>
        <v>0.109</v>
      </c>
      <c r="AX21" s="17">
        <f>'Focus2 Enter CEE Data'!AE30</f>
        <v>7.8E-2</v>
      </c>
      <c r="AY21" s="17">
        <f>'Focus2 Enter CEE Data'!AF30</f>
        <v>0.36</v>
      </c>
      <c r="AZ21" s="17">
        <f>'Focus2 Enter CEE Data'!AG30</f>
        <v>0.14099999999999999</v>
      </c>
      <c r="BA21" s="17">
        <f>'Focus2 Enter CEE Data'!AH30</f>
        <v>4.7E-2</v>
      </c>
      <c r="BB21" s="17">
        <f>'Focus2 Enter CEE Data'!AI30</f>
        <v>9.4E-2</v>
      </c>
      <c r="BC21" s="17">
        <f>'Focus2 Enter CEE Data'!AJ30</f>
        <v>9.4E-2</v>
      </c>
      <c r="BD21" s="17">
        <f>'Focus2 Enter CEE Data'!AK30</f>
        <v>0</v>
      </c>
      <c r="BE21" s="17">
        <f>'Focus2 Enter CEE Data'!AL30</f>
        <v>0</v>
      </c>
      <c r="BF21" s="19">
        <f t="shared" si="3"/>
        <v>1.0010000000000001</v>
      </c>
    </row>
    <row r="22" spans="7:58" x14ac:dyDescent="0.3">
      <c r="G22" s="15">
        <v>11</v>
      </c>
      <c r="L22" s="14" t="str">
        <f t="shared" si="4"/>
        <v>Administrative and support activitiesSenior Management</v>
      </c>
      <c r="M22" s="14" t="str">
        <f>Parameters1!$L$13</f>
        <v>Administrative and support activities</v>
      </c>
      <c r="N22" s="14" t="s">
        <v>12</v>
      </c>
      <c r="O22" s="16">
        <f>'Focus2 Enter CEE Data'!N31</f>
        <v>1695</v>
      </c>
      <c r="P22" s="16">
        <f>'Focus2 Enter CEE Data'!O31</f>
        <v>305</v>
      </c>
      <c r="Q22" s="16">
        <f>'Focus2 Enter CEE Data'!P31</f>
        <v>345</v>
      </c>
      <c r="R22" s="16">
        <f>'Focus2 Enter CEE Data'!Q31</f>
        <v>1302</v>
      </c>
      <c r="S22" s="16">
        <f>'Focus2 Enter CEE Data'!R31</f>
        <v>1257</v>
      </c>
      <c r="T22" s="16">
        <f>'Focus2 Enter CEE Data'!S31</f>
        <v>274</v>
      </c>
      <c r="U22" s="16">
        <f>'Focus2 Enter CEE Data'!T31</f>
        <v>268</v>
      </c>
      <c r="V22" s="16">
        <f>'Focus2 Enter CEE Data'!U31</f>
        <v>1003</v>
      </c>
      <c r="W22" s="16">
        <f>'Focus2 Enter CEE Data'!V31</f>
        <v>93</v>
      </c>
      <c r="X22" s="16">
        <f>'Focus2 Enter CEE Data'!W31</f>
        <v>47</v>
      </c>
      <c r="Y22" s="18">
        <f t="shared" si="0"/>
        <v>6589</v>
      </c>
      <c r="Z22" s="17">
        <f>'Focus2 Enter CEE Data'!N32</f>
        <v>0.25700000000000001</v>
      </c>
      <c r="AA22" s="17">
        <f>'Focus2 Enter CEE Data'!O32</f>
        <v>4.5999999999999999E-2</v>
      </c>
      <c r="AB22" s="17">
        <f>'Focus2 Enter CEE Data'!P32</f>
        <v>5.2999999999999999E-2</v>
      </c>
      <c r="AC22" s="17">
        <f>'Focus2 Enter CEE Data'!Q32</f>
        <v>0.2</v>
      </c>
      <c r="AD22" s="17">
        <f>'Focus2 Enter CEE Data'!R32</f>
        <v>0.191</v>
      </c>
      <c r="AE22" s="17">
        <f>'Focus2 Enter CEE Data'!S32</f>
        <v>4.2000000000000003E-2</v>
      </c>
      <c r="AF22" s="17">
        <f>'Focus2 Enter CEE Data'!T32</f>
        <v>4.1000000000000002E-2</v>
      </c>
      <c r="AG22" s="17">
        <f>'Focus2 Enter CEE Data'!U32</f>
        <v>0.152</v>
      </c>
      <c r="AH22" s="17">
        <f>'Focus2 Enter CEE Data'!V32</f>
        <v>1.4E-2</v>
      </c>
      <c r="AI22" s="17">
        <f>'Focus2 Enter CEE Data'!W32</f>
        <v>7.0000000000000001E-3</v>
      </c>
      <c r="AJ22" s="19">
        <f t="shared" si="1"/>
        <v>1.0030000000000001</v>
      </c>
      <c r="AK22" s="16">
        <f>'Focus2 Enter CEE Data'!AC31</f>
        <v>33</v>
      </c>
      <c r="AL22" s="16">
        <f>'Focus2 Enter CEE Data'!AD31</f>
        <v>6</v>
      </c>
      <c r="AM22" s="16">
        <f>'Focus2 Enter CEE Data'!AE31</f>
        <v>11</v>
      </c>
      <c r="AN22" s="16">
        <f>'Focus2 Enter CEE Data'!AF31</f>
        <v>28</v>
      </c>
      <c r="AO22" s="16">
        <f>'Focus2 Enter CEE Data'!AG31</f>
        <v>13</v>
      </c>
      <c r="AP22" s="16">
        <f>'Focus2 Enter CEE Data'!AH31</f>
        <v>6</v>
      </c>
      <c r="AQ22" s="16">
        <f>'Focus2 Enter CEE Data'!AI31</f>
        <v>11</v>
      </c>
      <c r="AR22" s="16">
        <f>'Focus2 Enter CEE Data'!AJ31</f>
        <v>26</v>
      </c>
      <c r="AS22" s="16">
        <f>'Focus2 Enter CEE Data'!AK31</f>
        <v>0</v>
      </c>
      <c r="AT22" s="16">
        <f>'Focus2 Enter CEE Data'!AL31</f>
        <v>0</v>
      </c>
      <c r="AU22" s="18">
        <f t="shared" si="2"/>
        <v>134</v>
      </c>
      <c r="AV22" s="17">
        <f>'Focus2 Enter CEE Data'!AC32</f>
        <v>0.246</v>
      </c>
      <c r="AW22" s="17">
        <f>'Focus2 Enter CEE Data'!AD32</f>
        <v>4.4999999999999998E-2</v>
      </c>
      <c r="AX22" s="17">
        <f>'Focus2 Enter CEE Data'!AE32</f>
        <v>8.2000000000000003E-2</v>
      </c>
      <c r="AY22" s="17">
        <f>'Focus2 Enter CEE Data'!AF32</f>
        <v>0.21</v>
      </c>
      <c r="AZ22" s="17">
        <f>'Focus2 Enter CEE Data'!AG32</f>
        <v>9.7000000000000003E-2</v>
      </c>
      <c r="BA22" s="17">
        <f>'Focus2 Enter CEE Data'!AH32</f>
        <v>4.4999999999999998E-2</v>
      </c>
      <c r="BB22" s="17">
        <f>'Focus2 Enter CEE Data'!AI32</f>
        <v>8.2000000000000003E-2</v>
      </c>
      <c r="BC22" s="17">
        <f>'Focus2 Enter CEE Data'!AJ32</f>
        <v>0.19400000000000001</v>
      </c>
      <c r="BD22" s="17">
        <f>'Focus2 Enter CEE Data'!AK32</f>
        <v>0</v>
      </c>
      <c r="BE22" s="17">
        <f>'Focus2 Enter CEE Data'!AL32</f>
        <v>0</v>
      </c>
      <c r="BF22" s="19">
        <f t="shared" si="3"/>
        <v>1.0009999999999999</v>
      </c>
    </row>
    <row r="23" spans="7:58" x14ac:dyDescent="0.3">
      <c r="G23" s="15">
        <v>12</v>
      </c>
      <c r="L23" s="14" t="str">
        <f t="shared" si="4"/>
        <v>Administrative and support activitiesProfessionally Qualified</v>
      </c>
      <c r="M23" s="14" t="str">
        <f>Parameters1!$L$13</f>
        <v>Administrative and support activities</v>
      </c>
      <c r="N23" s="14" t="s">
        <v>13</v>
      </c>
      <c r="O23" s="16">
        <f>'Focus2 Enter CEE Data'!N33</f>
        <v>7083</v>
      </c>
      <c r="P23" s="16">
        <f>'Focus2 Enter CEE Data'!O33</f>
        <v>1276</v>
      </c>
      <c r="Q23" s="16">
        <f>'Focus2 Enter CEE Data'!P33</f>
        <v>729</v>
      </c>
      <c r="R23" s="16">
        <f>'Focus2 Enter CEE Data'!Q33</f>
        <v>2652</v>
      </c>
      <c r="S23" s="16">
        <f>'Focus2 Enter CEE Data'!R33</f>
        <v>6229</v>
      </c>
      <c r="T23" s="16">
        <f>'Focus2 Enter CEE Data'!S33</f>
        <v>1118</v>
      </c>
      <c r="U23" s="16">
        <f>'Focus2 Enter CEE Data'!T33</f>
        <v>626</v>
      </c>
      <c r="V23" s="16">
        <f>'Focus2 Enter CEE Data'!U33</f>
        <v>2226</v>
      </c>
      <c r="W23" s="16">
        <f>'Focus2 Enter CEE Data'!V33</f>
        <v>201</v>
      </c>
      <c r="X23" s="16">
        <f>'Focus2 Enter CEE Data'!W33</f>
        <v>104</v>
      </c>
      <c r="Y23" s="18">
        <f t="shared" si="0"/>
        <v>22244</v>
      </c>
      <c r="Z23" s="17">
        <f>'Focus2 Enter CEE Data'!N34</f>
        <v>0.318</v>
      </c>
      <c r="AA23" s="17">
        <f>'Focus2 Enter CEE Data'!O34</f>
        <v>5.7000000000000002E-2</v>
      </c>
      <c r="AB23" s="17">
        <f>'Focus2 Enter CEE Data'!P34</f>
        <v>3.3000000000000002E-2</v>
      </c>
      <c r="AC23" s="17">
        <f>'Focus2 Enter CEE Data'!Q34</f>
        <v>0.12</v>
      </c>
      <c r="AD23" s="17">
        <f>'Focus2 Enter CEE Data'!R34</f>
        <v>0.28000000000000003</v>
      </c>
      <c r="AE23" s="17">
        <f>'Focus2 Enter CEE Data'!S34</f>
        <v>0.05</v>
      </c>
      <c r="AF23" s="17">
        <f>'Focus2 Enter CEE Data'!T34</f>
        <v>2.8000000000000001E-2</v>
      </c>
      <c r="AG23" s="17">
        <f>'Focus2 Enter CEE Data'!U34</f>
        <v>0.1</v>
      </c>
      <c r="AH23" s="17">
        <f>'Focus2 Enter CEE Data'!V34</f>
        <v>8.9999999999999993E-3</v>
      </c>
      <c r="AI23" s="17">
        <f>'Focus2 Enter CEE Data'!W34</f>
        <v>5.0000000000000001E-3</v>
      </c>
      <c r="AJ23" s="19">
        <f t="shared" si="1"/>
        <v>1</v>
      </c>
      <c r="AK23" s="16">
        <f>'Focus2 Enter CEE Data'!AC33</f>
        <v>81</v>
      </c>
      <c r="AL23" s="16">
        <f>'Focus2 Enter CEE Data'!AD33</f>
        <v>27</v>
      </c>
      <c r="AM23" s="16">
        <f>'Focus2 Enter CEE Data'!AE33</f>
        <v>24</v>
      </c>
      <c r="AN23" s="16">
        <f>'Focus2 Enter CEE Data'!AF33</f>
        <v>57</v>
      </c>
      <c r="AO23" s="16">
        <f>'Focus2 Enter CEE Data'!AG33</f>
        <v>57</v>
      </c>
      <c r="AP23" s="16">
        <f>'Focus2 Enter CEE Data'!AH33</f>
        <v>17</v>
      </c>
      <c r="AQ23" s="16">
        <f>'Focus2 Enter CEE Data'!AI33</f>
        <v>12</v>
      </c>
      <c r="AR23" s="16">
        <f>'Focus2 Enter CEE Data'!AJ33</f>
        <v>51</v>
      </c>
      <c r="AS23" s="16">
        <f>'Focus2 Enter CEE Data'!AK33</f>
        <v>2</v>
      </c>
      <c r="AT23" s="16">
        <f>'Focus2 Enter CEE Data'!AL33</f>
        <v>0</v>
      </c>
      <c r="AU23" s="18">
        <f t="shared" si="2"/>
        <v>328</v>
      </c>
      <c r="AV23" s="17">
        <f>'Focus2 Enter CEE Data'!AC34</f>
        <v>0.247</v>
      </c>
      <c r="AW23" s="17">
        <f>'Focus2 Enter CEE Data'!AD34</f>
        <v>8.2000000000000003E-2</v>
      </c>
      <c r="AX23" s="17">
        <f>'Focus2 Enter CEE Data'!AE34</f>
        <v>7.2999999999999995E-2</v>
      </c>
      <c r="AY23" s="17">
        <f>'Focus2 Enter CEE Data'!AF34</f>
        <v>0.17</v>
      </c>
      <c r="AZ23" s="17">
        <f>'Focus2 Enter CEE Data'!AG34</f>
        <v>0.17399999999999999</v>
      </c>
      <c r="BA23" s="17">
        <f>'Focus2 Enter CEE Data'!AH34</f>
        <v>5.1999999999999998E-2</v>
      </c>
      <c r="BB23" s="17">
        <f>'Focus2 Enter CEE Data'!AI34</f>
        <v>3.6999999999999998E-2</v>
      </c>
      <c r="BC23" s="17">
        <f>'Focus2 Enter CEE Data'!AJ34</f>
        <v>0.155</v>
      </c>
      <c r="BD23" s="17">
        <f>'Focus2 Enter CEE Data'!AK34</f>
        <v>6.0000000000000001E-3</v>
      </c>
      <c r="BE23" s="17">
        <f>'Focus2 Enter CEE Data'!AL34</f>
        <v>0</v>
      </c>
      <c r="BF23" s="19">
        <f t="shared" si="3"/>
        <v>0.99600000000000011</v>
      </c>
    </row>
    <row r="24" spans="7:58" x14ac:dyDescent="0.3">
      <c r="G24" s="15">
        <v>13</v>
      </c>
      <c r="L24" s="14" t="str">
        <f t="shared" si="4"/>
        <v>Administrative and support activitiesSkilled Technical</v>
      </c>
      <c r="M24" s="14" t="str">
        <f>Parameters1!$L$13</f>
        <v>Administrative and support activities</v>
      </c>
      <c r="N24" s="14" t="s">
        <v>14</v>
      </c>
      <c r="O24" s="16">
        <f>'Focus2 Enter CEE Data'!N35</f>
        <v>45095</v>
      </c>
      <c r="P24" s="16">
        <f>'Focus2 Enter CEE Data'!O35</f>
        <v>3657</v>
      </c>
      <c r="Q24" s="16">
        <f>'Focus2 Enter CEE Data'!P35</f>
        <v>1301</v>
      </c>
      <c r="R24" s="16">
        <f>'Focus2 Enter CEE Data'!Q35</f>
        <v>3559</v>
      </c>
      <c r="S24" s="16">
        <f>'Focus2 Enter CEE Data'!R35</f>
        <v>25969</v>
      </c>
      <c r="T24" s="16">
        <f>'Focus2 Enter CEE Data'!S35</f>
        <v>3796</v>
      </c>
      <c r="U24" s="16">
        <f>'Focus2 Enter CEE Data'!T35</f>
        <v>1385</v>
      </c>
      <c r="V24" s="16">
        <f>'Focus2 Enter CEE Data'!U35</f>
        <v>3442</v>
      </c>
      <c r="W24" s="16">
        <f>'Focus2 Enter CEE Data'!V35</f>
        <v>682</v>
      </c>
      <c r="X24" s="16">
        <f>'Focus2 Enter CEE Data'!W35</f>
        <v>365</v>
      </c>
      <c r="Y24" s="18">
        <f t="shared" si="0"/>
        <v>89251</v>
      </c>
      <c r="Z24" s="17">
        <f>'Focus2 Enter CEE Data'!N36</f>
        <v>0.505</v>
      </c>
      <c r="AA24" s="17">
        <f>'Focus2 Enter CEE Data'!O36</f>
        <v>4.1000000000000002E-2</v>
      </c>
      <c r="AB24" s="17">
        <f>'Focus2 Enter CEE Data'!P36</f>
        <v>1.4999999999999999E-2</v>
      </c>
      <c r="AC24" s="17">
        <f>'Focus2 Enter CEE Data'!Q36</f>
        <v>0.04</v>
      </c>
      <c r="AD24" s="17">
        <f>'Focus2 Enter CEE Data'!R36</f>
        <v>0.29099999999999998</v>
      </c>
      <c r="AE24" s="17">
        <f>'Focus2 Enter CEE Data'!S36</f>
        <v>4.2999999999999997E-2</v>
      </c>
      <c r="AF24" s="17">
        <f>'Focus2 Enter CEE Data'!T36</f>
        <v>1.6E-2</v>
      </c>
      <c r="AG24" s="17">
        <f>'Focus2 Enter CEE Data'!U36</f>
        <v>3.9E-2</v>
      </c>
      <c r="AH24" s="17">
        <f>'Focus2 Enter CEE Data'!V36</f>
        <v>8.0000000000000002E-3</v>
      </c>
      <c r="AI24" s="17">
        <f>'Focus2 Enter CEE Data'!W36</f>
        <v>4.0000000000000001E-3</v>
      </c>
      <c r="AJ24" s="19">
        <f t="shared" si="1"/>
        <v>1.0020000000000002</v>
      </c>
      <c r="AK24" s="16">
        <f>'Focus2 Enter CEE Data'!AC35</f>
        <v>245</v>
      </c>
      <c r="AL24" s="16">
        <f>'Focus2 Enter CEE Data'!AD35</f>
        <v>39</v>
      </c>
      <c r="AM24" s="16">
        <f>'Focus2 Enter CEE Data'!AE35</f>
        <v>20</v>
      </c>
      <c r="AN24" s="16">
        <f>'Focus2 Enter CEE Data'!AF35</f>
        <v>66</v>
      </c>
      <c r="AO24" s="16">
        <f>'Focus2 Enter CEE Data'!AG35</f>
        <v>249</v>
      </c>
      <c r="AP24" s="16">
        <f>'Focus2 Enter CEE Data'!AH35</f>
        <v>50</v>
      </c>
      <c r="AQ24" s="16">
        <f>'Focus2 Enter CEE Data'!AI35</f>
        <v>18</v>
      </c>
      <c r="AR24" s="16">
        <f>'Focus2 Enter CEE Data'!AJ35</f>
        <v>64</v>
      </c>
      <c r="AS24" s="16">
        <f>'Focus2 Enter CEE Data'!AK35</f>
        <v>2</v>
      </c>
      <c r="AT24" s="16">
        <f>'Focus2 Enter CEE Data'!AL35</f>
        <v>2</v>
      </c>
      <c r="AU24" s="18">
        <f t="shared" si="2"/>
        <v>755</v>
      </c>
      <c r="AV24" s="17">
        <f>'Focus2 Enter CEE Data'!AC36</f>
        <v>0.32500000000000001</v>
      </c>
      <c r="AW24" s="17">
        <f>'Focus2 Enter CEE Data'!AD36</f>
        <v>5.1999999999999998E-2</v>
      </c>
      <c r="AX24" s="17">
        <f>'Focus2 Enter CEE Data'!AE36</f>
        <v>2.5999999999999999E-2</v>
      </c>
      <c r="AY24" s="17">
        <f>'Focus2 Enter CEE Data'!AF36</f>
        <v>0.09</v>
      </c>
      <c r="AZ24" s="17">
        <f>'Focus2 Enter CEE Data'!AG36</f>
        <v>0.33</v>
      </c>
      <c r="BA24" s="17">
        <f>'Focus2 Enter CEE Data'!AH36</f>
        <v>6.6000000000000003E-2</v>
      </c>
      <c r="BB24" s="17">
        <f>'Focus2 Enter CEE Data'!AI36</f>
        <v>2.4E-2</v>
      </c>
      <c r="BC24" s="17">
        <f>'Focus2 Enter CEE Data'!AJ36</f>
        <v>8.4000000000000005E-2</v>
      </c>
      <c r="BD24" s="17">
        <f>'Focus2 Enter CEE Data'!AK36</f>
        <v>3.0000000000000001E-3</v>
      </c>
      <c r="BE24" s="17">
        <f>'Focus2 Enter CEE Data'!AL36</f>
        <v>3.0000000000000001E-3</v>
      </c>
      <c r="BF24" s="19">
        <f t="shared" si="3"/>
        <v>1.0029999999999999</v>
      </c>
    </row>
    <row r="25" spans="7:58" x14ac:dyDescent="0.3">
      <c r="G25" s="15">
        <v>14</v>
      </c>
      <c r="L25" s="14" t="str">
        <f t="shared" si="4"/>
        <v>Administrative and support activitiesSemi-skilled</v>
      </c>
      <c r="M25" s="14" t="str">
        <f>Parameters1!$L$13</f>
        <v>Administrative and support activities</v>
      </c>
      <c r="N25" s="14" t="s">
        <v>15</v>
      </c>
      <c r="O25" s="16">
        <f>'Focus2 Enter CEE Data'!N37</f>
        <v>151842</v>
      </c>
      <c r="P25" s="16">
        <f>'Focus2 Enter CEE Data'!O37</f>
        <v>6564</v>
      </c>
      <c r="Q25" s="16">
        <f>'Focus2 Enter CEE Data'!P37</f>
        <v>1341</v>
      </c>
      <c r="R25" s="16">
        <f>'Focus2 Enter CEE Data'!Q37</f>
        <v>1872</v>
      </c>
      <c r="S25" s="16">
        <f>'Focus2 Enter CEE Data'!R37</f>
        <v>86722</v>
      </c>
      <c r="T25" s="16">
        <f>'Focus2 Enter CEE Data'!S37</f>
        <v>8052</v>
      </c>
      <c r="U25" s="16">
        <f>'Focus2 Enter CEE Data'!T37</f>
        <v>1523</v>
      </c>
      <c r="V25" s="16">
        <f>'Focus2 Enter CEE Data'!U37</f>
        <v>2070</v>
      </c>
      <c r="W25" s="16">
        <f>'Focus2 Enter CEE Data'!V37</f>
        <v>1140</v>
      </c>
      <c r="X25" s="16">
        <f>'Focus2 Enter CEE Data'!W37</f>
        <v>514</v>
      </c>
      <c r="Y25" s="18">
        <f t="shared" si="0"/>
        <v>261640</v>
      </c>
      <c r="Z25" s="17">
        <f>'Focus2 Enter CEE Data'!N38</f>
        <v>0.57999999999999996</v>
      </c>
      <c r="AA25" s="17">
        <f>'Focus2 Enter CEE Data'!O38</f>
        <v>2.5000000000000001E-2</v>
      </c>
      <c r="AB25" s="17">
        <f>'Focus2 Enter CEE Data'!P38</f>
        <v>5.0000000000000001E-3</v>
      </c>
      <c r="AC25" s="17">
        <f>'Focus2 Enter CEE Data'!Q38</f>
        <v>0.01</v>
      </c>
      <c r="AD25" s="17">
        <f>'Focus2 Enter CEE Data'!R38</f>
        <v>0.33100000000000002</v>
      </c>
      <c r="AE25" s="17">
        <f>'Focus2 Enter CEE Data'!S38</f>
        <v>3.1E-2</v>
      </c>
      <c r="AF25" s="17">
        <f>'Focus2 Enter CEE Data'!T38</f>
        <v>6.0000000000000001E-3</v>
      </c>
      <c r="AG25" s="17">
        <f>'Focus2 Enter CEE Data'!U38</f>
        <v>8.0000000000000002E-3</v>
      </c>
      <c r="AH25" s="17">
        <f>'Focus2 Enter CEE Data'!V38</f>
        <v>4.0000000000000001E-3</v>
      </c>
      <c r="AI25" s="17">
        <f>'Focus2 Enter CEE Data'!W38</f>
        <v>2E-3</v>
      </c>
      <c r="AJ25" s="19">
        <f t="shared" si="1"/>
        <v>1.002</v>
      </c>
      <c r="AK25" s="16">
        <f>'Focus2 Enter CEE Data'!AC37</f>
        <v>512</v>
      </c>
      <c r="AL25" s="16">
        <f>'Focus2 Enter CEE Data'!AD37</f>
        <v>66</v>
      </c>
      <c r="AM25" s="16">
        <f>'Focus2 Enter CEE Data'!AE37</f>
        <v>20</v>
      </c>
      <c r="AN25" s="16">
        <f>'Focus2 Enter CEE Data'!AF37</f>
        <v>31</v>
      </c>
      <c r="AO25" s="16">
        <f>'Focus2 Enter CEE Data'!AG37</f>
        <v>655</v>
      </c>
      <c r="AP25" s="16">
        <f>'Focus2 Enter CEE Data'!AH37</f>
        <v>106</v>
      </c>
      <c r="AQ25" s="16">
        <f>'Focus2 Enter CEE Data'!AI37</f>
        <v>25</v>
      </c>
      <c r="AR25" s="16">
        <f>'Focus2 Enter CEE Data'!AJ37</f>
        <v>35</v>
      </c>
      <c r="AS25" s="16">
        <f>'Focus2 Enter CEE Data'!AK37</f>
        <v>4</v>
      </c>
      <c r="AT25" s="16">
        <f>'Focus2 Enter CEE Data'!AL37</f>
        <v>0</v>
      </c>
      <c r="AU25" s="18">
        <f t="shared" si="2"/>
        <v>1454</v>
      </c>
      <c r="AV25" s="17">
        <f>'Focus2 Enter CEE Data'!AC38</f>
        <v>0.35199999999999998</v>
      </c>
      <c r="AW25" s="17">
        <f>'Focus2 Enter CEE Data'!AD38</f>
        <v>4.4999999999999998E-2</v>
      </c>
      <c r="AX25" s="17">
        <f>'Focus2 Enter CEE Data'!AE38</f>
        <v>1.4E-2</v>
      </c>
      <c r="AY25" s="17">
        <f>'Focus2 Enter CEE Data'!AF38</f>
        <v>0.02</v>
      </c>
      <c r="AZ25" s="17">
        <f>'Focus2 Enter CEE Data'!AG38</f>
        <v>0.45</v>
      </c>
      <c r="BA25" s="17">
        <f>'Focus2 Enter CEE Data'!AH38</f>
        <v>7.2999999999999995E-2</v>
      </c>
      <c r="BB25" s="17">
        <f>'Focus2 Enter CEE Data'!AI38</f>
        <v>1.7000000000000001E-2</v>
      </c>
      <c r="BC25" s="17">
        <f>'Focus2 Enter CEE Data'!AJ38</f>
        <v>2.4E-2</v>
      </c>
      <c r="BD25" s="17">
        <f>'Focus2 Enter CEE Data'!AK38</f>
        <v>3.0000000000000001E-3</v>
      </c>
      <c r="BE25" s="17">
        <f>'Focus2 Enter CEE Data'!AL38</f>
        <v>0</v>
      </c>
      <c r="BF25" s="19">
        <f t="shared" si="3"/>
        <v>0.998</v>
      </c>
    </row>
    <row r="26" spans="7:58" x14ac:dyDescent="0.3">
      <c r="G26" s="15">
        <v>15</v>
      </c>
      <c r="L26" s="14" t="str">
        <f t="shared" si="4"/>
        <v>Administrative and support activitiesUnskilled</v>
      </c>
      <c r="M26" s="14" t="str">
        <f>Parameters1!$L$13</f>
        <v>Administrative and support activities</v>
      </c>
      <c r="N26" s="14" t="s">
        <v>16</v>
      </c>
      <c r="O26" s="16">
        <f>'Focus2 Enter CEE Data'!N39</f>
        <v>57623</v>
      </c>
      <c r="P26" s="16">
        <f>'Focus2 Enter CEE Data'!O39</f>
        <v>5026</v>
      </c>
      <c r="Q26" s="16">
        <f>'Focus2 Enter CEE Data'!P39</f>
        <v>373</v>
      </c>
      <c r="R26" s="16">
        <f>'Focus2 Enter CEE Data'!Q39</f>
        <v>380</v>
      </c>
      <c r="S26" s="16">
        <f>'Focus2 Enter CEE Data'!R39</f>
        <v>58183</v>
      </c>
      <c r="T26" s="16">
        <f>'Focus2 Enter CEE Data'!S39</f>
        <v>5428</v>
      </c>
      <c r="U26" s="16">
        <f>'Focus2 Enter CEE Data'!T39</f>
        <v>166</v>
      </c>
      <c r="V26" s="16">
        <f>'Focus2 Enter CEE Data'!U39</f>
        <v>226</v>
      </c>
      <c r="W26" s="16">
        <f>'Focus2 Enter CEE Data'!V39</f>
        <v>1386</v>
      </c>
      <c r="X26" s="16">
        <f>'Focus2 Enter CEE Data'!W39</f>
        <v>445</v>
      </c>
      <c r="Y26" s="18">
        <f t="shared" si="0"/>
        <v>129236</v>
      </c>
      <c r="Z26" s="17">
        <f>'Focus2 Enter CEE Data'!N40</f>
        <v>0.44600000000000001</v>
      </c>
      <c r="AA26" s="17">
        <f>'Focus2 Enter CEE Data'!O40</f>
        <v>3.9E-2</v>
      </c>
      <c r="AB26" s="17">
        <f>'Focus2 Enter CEE Data'!P40</f>
        <v>3.0000000000000001E-3</v>
      </c>
      <c r="AC26" s="17">
        <f>'Focus2 Enter CEE Data'!Q40</f>
        <v>0</v>
      </c>
      <c r="AD26" s="17">
        <f>'Focus2 Enter CEE Data'!R40</f>
        <v>0.45</v>
      </c>
      <c r="AE26" s="17">
        <f>'Focus2 Enter CEE Data'!S40</f>
        <v>4.2000000000000003E-2</v>
      </c>
      <c r="AF26" s="17">
        <f>'Focus2 Enter CEE Data'!T40</f>
        <v>1E-3</v>
      </c>
      <c r="AG26" s="17">
        <f>'Focus2 Enter CEE Data'!U40</f>
        <v>2E-3</v>
      </c>
      <c r="AH26" s="17">
        <f>'Focus2 Enter CEE Data'!V40</f>
        <v>1.0999999999999999E-2</v>
      </c>
      <c r="AI26" s="17">
        <f>'Focus2 Enter CEE Data'!W40</f>
        <v>3.0000000000000001E-3</v>
      </c>
      <c r="AJ26" s="19">
        <f t="shared" si="1"/>
        <v>0.997</v>
      </c>
      <c r="AK26" s="16">
        <f>'Focus2 Enter CEE Data'!AC39</f>
        <v>487</v>
      </c>
      <c r="AL26" s="16">
        <f>'Focus2 Enter CEE Data'!AD39</f>
        <v>65</v>
      </c>
      <c r="AM26" s="16">
        <f>'Focus2 Enter CEE Data'!AE39</f>
        <v>25</v>
      </c>
      <c r="AN26" s="16">
        <f>'Focus2 Enter CEE Data'!AF39</f>
        <v>4</v>
      </c>
      <c r="AO26" s="16">
        <f>'Focus2 Enter CEE Data'!AG39</f>
        <v>503</v>
      </c>
      <c r="AP26" s="16">
        <f>'Focus2 Enter CEE Data'!AH39</f>
        <v>47</v>
      </c>
      <c r="AQ26" s="16">
        <f>'Focus2 Enter CEE Data'!AI39</f>
        <v>12</v>
      </c>
      <c r="AR26" s="16">
        <f>'Focus2 Enter CEE Data'!AJ39</f>
        <v>0</v>
      </c>
      <c r="AS26" s="16">
        <f>'Focus2 Enter CEE Data'!AK39</f>
        <v>2</v>
      </c>
      <c r="AT26" s="16">
        <f>'Focus2 Enter CEE Data'!AL39</f>
        <v>1</v>
      </c>
      <c r="AU26" s="18">
        <f t="shared" si="2"/>
        <v>1146</v>
      </c>
      <c r="AV26" s="17">
        <f>'Focus2 Enter CEE Data'!AC40</f>
        <v>0.42499999999999999</v>
      </c>
      <c r="AW26" s="17">
        <f>'Focus2 Enter CEE Data'!AD40</f>
        <v>5.7000000000000002E-2</v>
      </c>
      <c r="AX26" s="17">
        <f>'Focus2 Enter CEE Data'!AE40</f>
        <v>2.1999999999999999E-2</v>
      </c>
      <c r="AY26" s="17">
        <f>'Focus2 Enter CEE Data'!AF40</f>
        <v>0</v>
      </c>
      <c r="AZ26" s="17">
        <f>'Focus2 Enter CEE Data'!AG40</f>
        <v>0.439</v>
      </c>
      <c r="BA26" s="17">
        <f>'Focus2 Enter CEE Data'!AH40</f>
        <v>4.1000000000000002E-2</v>
      </c>
      <c r="BB26" s="17">
        <f>'Focus2 Enter CEE Data'!AI40</f>
        <v>0.01</v>
      </c>
      <c r="BC26" s="17">
        <f>'Focus2 Enter CEE Data'!AJ40</f>
        <v>0</v>
      </c>
      <c r="BD26" s="17">
        <f>'Focus2 Enter CEE Data'!AK40</f>
        <v>2E-3</v>
      </c>
      <c r="BE26" s="17">
        <f>'Focus2 Enter CEE Data'!AL40</f>
        <v>1E-3</v>
      </c>
      <c r="BF26" s="19">
        <f t="shared" si="3"/>
        <v>0.99700000000000011</v>
      </c>
    </row>
    <row r="27" spans="7:58" x14ac:dyDescent="0.3">
      <c r="G27" s="15">
        <v>16</v>
      </c>
      <c r="L27" s="14" t="str">
        <f t="shared" si="4"/>
        <v>Administrative and support activitiesTotal Permanent</v>
      </c>
      <c r="M27" s="14" t="str">
        <f>Parameters1!$L$13</f>
        <v>Administrative and support activities</v>
      </c>
      <c r="N27" s="14" t="s">
        <v>17</v>
      </c>
      <c r="O27" s="16">
        <f>'Focus2 Enter CEE Data'!N41</f>
        <v>263748</v>
      </c>
      <c r="P27" s="16">
        <f>'Focus2 Enter CEE Data'!O41</f>
        <v>16912</v>
      </c>
      <c r="Q27" s="16">
        <f>'Focus2 Enter CEE Data'!P41</f>
        <v>4251</v>
      </c>
      <c r="R27" s="16">
        <f>'Focus2 Enter CEE Data'!Q41</f>
        <v>10686</v>
      </c>
      <c r="S27" s="16">
        <f>'Focus2 Enter CEE Data'!R41</f>
        <v>178678</v>
      </c>
      <c r="T27" s="16">
        <f>'Focus2 Enter CEE Data'!S41</f>
        <v>18750</v>
      </c>
      <c r="U27" s="16">
        <f>'Focus2 Enter CEE Data'!T41</f>
        <v>4068</v>
      </c>
      <c r="V27" s="16">
        <f>'Focus2 Enter CEE Data'!U41</f>
        <v>9303</v>
      </c>
      <c r="W27" s="16">
        <f>'Focus2 Enter CEE Data'!V41</f>
        <v>3550</v>
      </c>
      <c r="X27" s="16">
        <f>'Focus2 Enter CEE Data'!W41</f>
        <v>1485</v>
      </c>
      <c r="Y27" s="18">
        <f t="shared" si="0"/>
        <v>511431</v>
      </c>
      <c r="Z27" s="17">
        <f>'Focus2 Enter CEE Data'!N42</f>
        <v>0.51600000000000001</v>
      </c>
      <c r="AA27" s="17">
        <f>'Focus2 Enter CEE Data'!O42</f>
        <v>3.3000000000000002E-2</v>
      </c>
      <c r="AB27" s="17">
        <f>'Focus2 Enter CEE Data'!P42</f>
        <v>8.0000000000000002E-3</v>
      </c>
      <c r="AC27" s="17">
        <f>'Focus2 Enter CEE Data'!Q42</f>
        <v>2.1000000000000001E-2</v>
      </c>
      <c r="AD27" s="17">
        <f>'Focus2 Enter CEE Data'!R42</f>
        <v>0.34899999999999998</v>
      </c>
      <c r="AE27" s="17">
        <f>'Focus2 Enter CEE Data'!S42</f>
        <v>3.6999999999999998E-2</v>
      </c>
      <c r="AF27" s="17">
        <f>'Focus2 Enter CEE Data'!T42</f>
        <v>8.0000000000000002E-3</v>
      </c>
      <c r="AG27" s="17">
        <f>'Focus2 Enter CEE Data'!U42</f>
        <v>1.7999999999999999E-2</v>
      </c>
      <c r="AH27" s="17">
        <f>'Focus2 Enter CEE Data'!V42</f>
        <v>7.0000000000000001E-3</v>
      </c>
      <c r="AI27" s="17">
        <f>'Focus2 Enter CEE Data'!W42</f>
        <v>3.0000000000000001E-3</v>
      </c>
      <c r="AJ27" s="19">
        <f t="shared" si="1"/>
        <v>1</v>
      </c>
      <c r="AK27" s="16">
        <f>'Focus2 Enter CEE Data'!AC41</f>
        <v>1363</v>
      </c>
      <c r="AL27" s="16">
        <f>'Focus2 Enter CEE Data'!AD41</f>
        <v>210</v>
      </c>
      <c r="AM27" s="16">
        <f>'Focus2 Enter CEE Data'!AE41</f>
        <v>105</v>
      </c>
      <c r="AN27" s="16">
        <f>'Focus2 Enter CEE Data'!AF41</f>
        <v>209</v>
      </c>
      <c r="AO27" s="16">
        <f>'Focus2 Enter CEE Data'!AG41</f>
        <v>1486</v>
      </c>
      <c r="AP27" s="16">
        <f>'Focus2 Enter CEE Data'!AH41</f>
        <v>229</v>
      </c>
      <c r="AQ27" s="16">
        <f>'Focus2 Enter CEE Data'!AI41</f>
        <v>84</v>
      </c>
      <c r="AR27" s="16">
        <f>'Focus2 Enter CEE Data'!AJ41</f>
        <v>182</v>
      </c>
      <c r="AS27" s="16">
        <f>'Focus2 Enter CEE Data'!AK41</f>
        <v>10</v>
      </c>
      <c r="AT27" s="16">
        <f>'Focus2 Enter CEE Data'!AL41</f>
        <v>3</v>
      </c>
      <c r="AU27" s="18">
        <f t="shared" si="2"/>
        <v>3881</v>
      </c>
      <c r="AV27" s="17">
        <f>'Focus2 Enter CEE Data'!AC42</f>
        <v>0.35099999999999998</v>
      </c>
      <c r="AW27" s="17">
        <f>'Focus2 Enter CEE Data'!AD42</f>
        <v>5.3999999999999999E-2</v>
      </c>
      <c r="AX27" s="17">
        <f>'Focus2 Enter CEE Data'!AE42</f>
        <v>2.7E-2</v>
      </c>
      <c r="AY27" s="17">
        <f>'Focus2 Enter CEE Data'!AF42</f>
        <v>5.3999999999999999E-2</v>
      </c>
      <c r="AZ27" s="17">
        <f>'Focus2 Enter CEE Data'!AG42</f>
        <v>0.38300000000000001</v>
      </c>
      <c r="BA27" s="17">
        <f>'Focus2 Enter CEE Data'!AH42</f>
        <v>5.8999999999999997E-2</v>
      </c>
      <c r="BB27" s="17">
        <f>'Focus2 Enter CEE Data'!AI42</f>
        <v>2.1999999999999999E-2</v>
      </c>
      <c r="BC27" s="17">
        <f>'Focus2 Enter CEE Data'!AJ42</f>
        <v>4.7E-2</v>
      </c>
      <c r="BD27" s="17">
        <f>'Focus2 Enter CEE Data'!AK42</f>
        <v>3.0000000000000001E-3</v>
      </c>
      <c r="BE27" s="17">
        <f>'Focus2 Enter CEE Data'!AL42</f>
        <v>1E-3</v>
      </c>
      <c r="BF27" s="19">
        <f t="shared" si="3"/>
        <v>1.0009999999999999</v>
      </c>
    </row>
    <row r="28" spans="7:58" x14ac:dyDescent="0.3">
      <c r="G28" s="15">
        <v>17</v>
      </c>
      <c r="L28" s="14" t="str">
        <f t="shared" si="4"/>
        <v>Administrative and support activitiesTemporary employees</v>
      </c>
      <c r="M28" s="14" t="str">
        <f>Parameters1!$L$13</f>
        <v>Administrative and support activities</v>
      </c>
      <c r="N28" s="14" t="s">
        <v>18</v>
      </c>
      <c r="O28" s="16">
        <f>'Focus2 Enter CEE Data'!N43</f>
        <v>135354</v>
      </c>
      <c r="P28" s="16">
        <f>'Focus2 Enter CEE Data'!O43</f>
        <v>10189</v>
      </c>
      <c r="Q28" s="16">
        <f>'Focus2 Enter CEE Data'!P43</f>
        <v>1097</v>
      </c>
      <c r="R28" s="16">
        <f>'Focus2 Enter CEE Data'!Q43</f>
        <v>1275</v>
      </c>
      <c r="S28" s="16">
        <f>'Focus2 Enter CEE Data'!R43</f>
        <v>245427</v>
      </c>
      <c r="T28" s="16">
        <f>'Focus2 Enter CEE Data'!S43</f>
        <v>16666</v>
      </c>
      <c r="U28" s="16">
        <f>'Focus2 Enter CEE Data'!T43</f>
        <v>1323</v>
      </c>
      <c r="V28" s="16">
        <f>'Focus2 Enter CEE Data'!U43</f>
        <v>1750</v>
      </c>
      <c r="W28" s="16">
        <f>'Focus2 Enter CEE Data'!V43</f>
        <v>404</v>
      </c>
      <c r="X28" s="16">
        <f>'Focus2 Enter CEE Data'!W43</f>
        <v>211</v>
      </c>
      <c r="Y28" s="18">
        <f t="shared" si="0"/>
        <v>413696</v>
      </c>
      <c r="Z28" s="17">
        <f>'Focus2 Enter CEE Data'!N44</f>
        <v>0.32700000000000001</v>
      </c>
      <c r="AA28" s="17">
        <f>'Focus2 Enter CEE Data'!O44</f>
        <v>2.5000000000000001E-2</v>
      </c>
      <c r="AB28" s="17">
        <f>'Focus2 Enter CEE Data'!P44</f>
        <v>3.0000000000000001E-3</v>
      </c>
      <c r="AC28" s="17">
        <f>'Focus2 Enter CEE Data'!Q44</f>
        <v>3.0000000000000001E-3</v>
      </c>
      <c r="AD28" s="17">
        <f>'Focus2 Enter CEE Data'!R44</f>
        <v>0.59299999999999997</v>
      </c>
      <c r="AE28" s="17">
        <f>'Focus2 Enter CEE Data'!S44</f>
        <v>0.04</v>
      </c>
      <c r="AF28" s="17">
        <f>'Focus2 Enter CEE Data'!T44</f>
        <v>3.0000000000000001E-3</v>
      </c>
      <c r="AG28" s="17">
        <f>'Focus2 Enter CEE Data'!U44</f>
        <v>4.0000000000000001E-3</v>
      </c>
      <c r="AH28" s="17">
        <f>'Focus2 Enter CEE Data'!V44</f>
        <v>1E-3</v>
      </c>
      <c r="AI28" s="17">
        <f>'Focus2 Enter CEE Data'!W44</f>
        <v>1E-3</v>
      </c>
      <c r="AJ28" s="19">
        <f t="shared" si="1"/>
        <v>1</v>
      </c>
      <c r="AK28" s="16">
        <f>'Focus2 Enter CEE Data'!AC43</f>
        <v>1996</v>
      </c>
      <c r="AL28" s="16">
        <f>'Focus2 Enter CEE Data'!AD43</f>
        <v>94</v>
      </c>
      <c r="AM28" s="16">
        <f>'Focus2 Enter CEE Data'!AE43</f>
        <v>7</v>
      </c>
      <c r="AN28" s="16">
        <f>'Focus2 Enter CEE Data'!AF43</f>
        <v>10</v>
      </c>
      <c r="AO28" s="16">
        <f>'Focus2 Enter CEE Data'!AG43</f>
        <v>4500</v>
      </c>
      <c r="AP28" s="16">
        <f>'Focus2 Enter CEE Data'!AH43</f>
        <v>183</v>
      </c>
      <c r="AQ28" s="16">
        <f>'Focus2 Enter CEE Data'!AI43</f>
        <v>16</v>
      </c>
      <c r="AR28" s="16">
        <f>'Focus2 Enter CEE Data'!AJ43</f>
        <v>6</v>
      </c>
      <c r="AS28" s="16">
        <f>'Focus2 Enter CEE Data'!AK43</f>
        <v>0</v>
      </c>
      <c r="AT28" s="16">
        <f>'Focus2 Enter CEE Data'!AL43</f>
        <v>0</v>
      </c>
      <c r="AU28" s="18">
        <f t="shared" si="2"/>
        <v>6812</v>
      </c>
      <c r="AV28" s="17">
        <f>'Focus2 Enter CEE Data'!AC44</f>
        <v>0.29299999999999998</v>
      </c>
      <c r="AW28" s="17">
        <f>'Focus2 Enter CEE Data'!AD44</f>
        <v>1.4E-2</v>
      </c>
      <c r="AX28" s="17">
        <f>'Focus2 Enter CEE Data'!AE44</f>
        <v>1E-3</v>
      </c>
      <c r="AY28" s="17">
        <f>'Focus2 Enter CEE Data'!AF44</f>
        <v>1E-3</v>
      </c>
      <c r="AZ28" s="17">
        <f>'Focus2 Enter CEE Data'!AG44</f>
        <v>0.66100000000000003</v>
      </c>
      <c r="BA28" s="17">
        <f>'Focus2 Enter CEE Data'!AH44</f>
        <v>2.7E-2</v>
      </c>
      <c r="BB28" s="17">
        <f>'Focus2 Enter CEE Data'!AI44</f>
        <v>2E-3</v>
      </c>
      <c r="BC28" s="17">
        <f>'Focus2 Enter CEE Data'!AJ44</f>
        <v>1E-3</v>
      </c>
      <c r="BD28" s="17">
        <f>'Focus2 Enter CEE Data'!AK44</f>
        <v>0</v>
      </c>
      <c r="BE28" s="17">
        <f>'Focus2 Enter CEE Data'!AL44</f>
        <v>0</v>
      </c>
      <c r="BF28" s="19">
        <f t="shared" si="3"/>
        <v>1</v>
      </c>
    </row>
    <row r="29" spans="7:58" x14ac:dyDescent="0.3">
      <c r="G29" s="15">
        <v>18</v>
      </c>
      <c r="L29" s="14" t="str">
        <f t="shared" si="4"/>
        <v>Administrative and support activitiesGrand Total</v>
      </c>
      <c r="M29" s="14" t="str">
        <f>Parameters1!$L$13</f>
        <v>Administrative and support activities</v>
      </c>
      <c r="N29" s="14" t="s">
        <v>19</v>
      </c>
      <c r="O29" s="16">
        <f>'Focus2 Enter CEE Data'!N45</f>
        <v>399102</v>
      </c>
      <c r="P29" s="16">
        <f>'Focus2 Enter CEE Data'!O45</f>
        <v>27101</v>
      </c>
      <c r="Q29" s="16">
        <f>'Focus2 Enter CEE Data'!P45</f>
        <v>5348</v>
      </c>
      <c r="R29" s="16">
        <f>'Focus2 Enter CEE Data'!Q45</f>
        <v>11961</v>
      </c>
      <c r="S29" s="16">
        <f>'Focus2 Enter CEE Data'!R45</f>
        <v>424105</v>
      </c>
      <c r="T29" s="16">
        <f>'Focus2 Enter CEE Data'!S45</f>
        <v>35416</v>
      </c>
      <c r="U29" s="16">
        <f>'Focus2 Enter CEE Data'!T45</f>
        <v>5391</v>
      </c>
      <c r="V29" s="16">
        <f>'Focus2 Enter CEE Data'!U45</f>
        <v>11053</v>
      </c>
      <c r="W29" s="16">
        <f>'Focus2 Enter CEE Data'!V45</f>
        <v>3954</v>
      </c>
      <c r="X29" s="16">
        <f>'Focus2 Enter CEE Data'!W45</f>
        <v>1696</v>
      </c>
      <c r="Y29" s="18">
        <f t="shared" ref="Y29:Y62" si="5">SUM(O29:X29)</f>
        <v>925127</v>
      </c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9">
        <f t="shared" si="1"/>
        <v>0</v>
      </c>
      <c r="AK29" s="16">
        <f>'Focus2 Enter CEE Data'!AC45</f>
        <v>3359</v>
      </c>
      <c r="AL29" s="16">
        <f>'Focus2 Enter CEE Data'!AD45</f>
        <v>304</v>
      </c>
      <c r="AM29" s="16">
        <f>'Focus2 Enter CEE Data'!AE45</f>
        <v>112</v>
      </c>
      <c r="AN29" s="16">
        <f>'Focus2 Enter CEE Data'!AF45</f>
        <v>219</v>
      </c>
      <c r="AO29" s="16">
        <f>'Focus2 Enter CEE Data'!AG45</f>
        <v>5986</v>
      </c>
      <c r="AP29" s="16">
        <f>'Focus2 Enter CEE Data'!AH45</f>
        <v>412</v>
      </c>
      <c r="AQ29" s="16">
        <f>'Focus2 Enter CEE Data'!AI45</f>
        <v>100</v>
      </c>
      <c r="AR29" s="16">
        <f>'Focus2 Enter CEE Data'!AJ45</f>
        <v>188</v>
      </c>
      <c r="AS29" s="16">
        <f>'Focus2 Enter CEE Data'!AK45</f>
        <v>10</v>
      </c>
      <c r="AT29" s="16">
        <f>'Focus2 Enter CEE Data'!AL45</f>
        <v>3</v>
      </c>
      <c r="AU29" s="18">
        <f t="shared" ref="AU29:AU36" si="6">SUM(AK29:AT29)</f>
        <v>10693</v>
      </c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9">
        <f t="shared" si="3"/>
        <v>0</v>
      </c>
    </row>
    <row r="30" spans="7:58" x14ac:dyDescent="0.3">
      <c r="G30" s="15">
        <v>19</v>
      </c>
      <c r="L30" s="14" t="str">
        <f t="shared" si="4"/>
        <v>Agriculture, forestry &amp; fishingTop Management</v>
      </c>
      <c r="M30" s="14" t="str">
        <f>Parameters1!$L$14</f>
        <v>Agriculture, forestry &amp; fishing</v>
      </c>
      <c r="N30" s="14" t="s">
        <v>11</v>
      </c>
      <c r="O30" s="16">
        <f>'Focus2 Enter CEE Data'!N46</f>
        <v>290</v>
      </c>
      <c r="P30" s="16">
        <f>'Focus2 Enter CEE Data'!O46</f>
        <v>148</v>
      </c>
      <c r="Q30" s="16">
        <f>'Focus2 Enter CEE Data'!P46</f>
        <v>52</v>
      </c>
      <c r="R30" s="16">
        <f>'Focus2 Enter CEE Data'!Q46</f>
        <v>3571</v>
      </c>
      <c r="S30" s="16">
        <f>'Focus2 Enter CEE Data'!R46</f>
        <v>152</v>
      </c>
      <c r="T30" s="16">
        <f>'Focus2 Enter CEE Data'!S46</f>
        <v>118</v>
      </c>
      <c r="U30" s="16">
        <f>'Focus2 Enter CEE Data'!T46</f>
        <v>25</v>
      </c>
      <c r="V30" s="16">
        <f>'Focus2 Enter CEE Data'!U46</f>
        <v>747</v>
      </c>
      <c r="W30" s="16">
        <f>'Focus2 Enter CEE Data'!V46</f>
        <v>31</v>
      </c>
      <c r="X30" s="16">
        <f>'Focus2 Enter CEE Data'!W46</f>
        <v>10</v>
      </c>
      <c r="Y30" s="18">
        <f t="shared" si="5"/>
        <v>5144</v>
      </c>
      <c r="Z30" s="17">
        <f>'Focus2 Enter CEE Data'!N47</f>
        <v>5.6000000000000001E-2</v>
      </c>
      <c r="AA30" s="17">
        <f>'Focus2 Enter CEE Data'!O47</f>
        <v>2.9000000000000001E-2</v>
      </c>
      <c r="AB30" s="17">
        <f>'Focus2 Enter CEE Data'!P47</f>
        <v>0.01</v>
      </c>
      <c r="AC30" s="17">
        <f>'Focus2 Enter CEE Data'!Q47</f>
        <v>0.69</v>
      </c>
      <c r="AD30" s="17">
        <f>'Focus2 Enter CEE Data'!R47</f>
        <v>0.03</v>
      </c>
      <c r="AE30" s="17">
        <f>'Focus2 Enter CEE Data'!S47</f>
        <v>2.3E-2</v>
      </c>
      <c r="AF30" s="17">
        <f>'Focus2 Enter CEE Data'!T47</f>
        <v>5.0000000000000001E-3</v>
      </c>
      <c r="AG30" s="17">
        <f>'Focus2 Enter CEE Data'!U47</f>
        <v>0.14499999999999999</v>
      </c>
      <c r="AH30" s="17">
        <f>'Focus2 Enter CEE Data'!V47</f>
        <v>6.0000000000000001E-3</v>
      </c>
      <c r="AI30" s="17">
        <f>'Focus2 Enter CEE Data'!W47</f>
        <v>2E-3</v>
      </c>
      <c r="AJ30" s="19">
        <f t="shared" si="1"/>
        <v>0.996</v>
      </c>
      <c r="AK30" s="16">
        <f>'Focus2 Enter CEE Data'!AC46</f>
        <v>3</v>
      </c>
      <c r="AL30" s="16">
        <f>'Focus2 Enter CEE Data'!AD46</f>
        <v>16</v>
      </c>
      <c r="AM30" s="16">
        <f>'Focus2 Enter CEE Data'!AE46</f>
        <v>0</v>
      </c>
      <c r="AN30" s="16">
        <f>'Focus2 Enter CEE Data'!AF46</f>
        <v>71</v>
      </c>
      <c r="AO30" s="16">
        <f>'Focus2 Enter CEE Data'!AG46</f>
        <v>3</v>
      </c>
      <c r="AP30" s="16">
        <f>'Focus2 Enter CEE Data'!AH46</f>
        <v>2</v>
      </c>
      <c r="AQ30" s="16">
        <f>'Focus2 Enter CEE Data'!AI46</f>
        <v>1</v>
      </c>
      <c r="AR30" s="16">
        <f>'Focus2 Enter CEE Data'!AJ46</f>
        <v>11</v>
      </c>
      <c r="AS30" s="16">
        <f>'Focus2 Enter CEE Data'!AK46</f>
        <v>0</v>
      </c>
      <c r="AT30" s="16">
        <f>'Focus2 Enter CEE Data'!AL46</f>
        <v>0</v>
      </c>
      <c r="AU30" s="18">
        <f t="shared" si="6"/>
        <v>107</v>
      </c>
      <c r="AV30" s="17">
        <f>'Focus2 Enter CEE Data'!AC47</f>
        <v>2.8000000000000001E-2</v>
      </c>
      <c r="AW30" s="17">
        <f>'Focus2 Enter CEE Data'!AD47</f>
        <v>0.15</v>
      </c>
      <c r="AX30" s="17">
        <f>'Focus2 Enter CEE Data'!AE47</f>
        <v>0</v>
      </c>
      <c r="AY30" s="17">
        <f>'Focus2 Enter CEE Data'!AF47</f>
        <v>0.66</v>
      </c>
      <c r="AZ30" s="17">
        <f>'Focus2 Enter CEE Data'!AG47</f>
        <v>2.8000000000000001E-2</v>
      </c>
      <c r="BA30" s="17">
        <f>'Focus2 Enter CEE Data'!AH47</f>
        <v>1.9E-2</v>
      </c>
      <c r="BB30" s="17">
        <f>'Focus2 Enter CEE Data'!AI47</f>
        <v>8.9999999999999993E-3</v>
      </c>
      <c r="BC30" s="17">
        <f>'Focus2 Enter CEE Data'!AJ47</f>
        <v>0.10299999999999999</v>
      </c>
      <c r="BD30" s="17">
        <f>'Focus2 Enter CEE Data'!AK47</f>
        <v>0</v>
      </c>
      <c r="BE30" s="17">
        <f>'Focus2 Enter CEE Data'!AL47</f>
        <v>0</v>
      </c>
      <c r="BF30" s="19">
        <f t="shared" si="3"/>
        <v>0.99700000000000011</v>
      </c>
    </row>
    <row r="31" spans="7:58" x14ac:dyDescent="0.3">
      <c r="G31" s="15">
        <v>20</v>
      </c>
      <c r="L31" s="14" t="str">
        <f t="shared" si="4"/>
        <v>Agriculture, forestry &amp; fishingSenior Management</v>
      </c>
      <c r="M31" s="14" t="str">
        <f>Parameters1!$L$14</f>
        <v>Agriculture, forestry &amp; fishing</v>
      </c>
      <c r="N31" s="14" t="s">
        <v>12</v>
      </c>
      <c r="O31" s="16">
        <f>'Focus2 Enter CEE Data'!N48</f>
        <v>942</v>
      </c>
      <c r="P31" s="16">
        <f>'Focus2 Enter CEE Data'!O48</f>
        <v>361</v>
      </c>
      <c r="Q31" s="16">
        <f>'Focus2 Enter CEE Data'!P48</f>
        <v>110</v>
      </c>
      <c r="R31" s="16">
        <f>'Focus2 Enter CEE Data'!Q48</f>
        <v>4619</v>
      </c>
      <c r="S31" s="16">
        <f>'Focus2 Enter CEE Data'!R48</f>
        <v>463</v>
      </c>
      <c r="T31" s="16">
        <f>'Focus2 Enter CEE Data'!S48</f>
        <v>188</v>
      </c>
      <c r="U31" s="16">
        <f>'Focus2 Enter CEE Data'!T48</f>
        <v>66</v>
      </c>
      <c r="V31" s="16">
        <f>'Focus2 Enter CEE Data'!U48</f>
        <v>1764</v>
      </c>
      <c r="W31" s="16">
        <f>'Focus2 Enter CEE Data'!V48</f>
        <v>56</v>
      </c>
      <c r="X31" s="16">
        <f>'Focus2 Enter CEE Data'!W48</f>
        <v>19</v>
      </c>
      <c r="Y31" s="18">
        <f t="shared" si="5"/>
        <v>8588</v>
      </c>
      <c r="Z31" s="17">
        <f>'Focus2 Enter CEE Data'!N49</f>
        <v>0.11</v>
      </c>
      <c r="AA31" s="17">
        <f>'Focus2 Enter CEE Data'!O49</f>
        <v>4.2000000000000003E-2</v>
      </c>
      <c r="AB31" s="17">
        <f>'Focus2 Enter CEE Data'!P49</f>
        <v>1.2999999999999999E-2</v>
      </c>
      <c r="AC31" s="17">
        <f>'Focus2 Enter CEE Data'!Q49</f>
        <v>0.54</v>
      </c>
      <c r="AD31" s="17">
        <f>'Focus2 Enter CEE Data'!R49</f>
        <v>5.3999999999999999E-2</v>
      </c>
      <c r="AE31" s="17">
        <f>'Focus2 Enter CEE Data'!S49</f>
        <v>2.1999999999999999E-2</v>
      </c>
      <c r="AF31" s="17">
        <f>'Focus2 Enter CEE Data'!T49</f>
        <v>8.0000000000000002E-3</v>
      </c>
      <c r="AG31" s="17">
        <f>'Focus2 Enter CEE Data'!U49</f>
        <v>0.20499999999999999</v>
      </c>
      <c r="AH31" s="17">
        <f>'Focus2 Enter CEE Data'!V49</f>
        <v>7.0000000000000001E-3</v>
      </c>
      <c r="AI31" s="17">
        <f>'Focus2 Enter CEE Data'!W49</f>
        <v>2E-3</v>
      </c>
      <c r="AJ31" s="19">
        <f t="shared" si="1"/>
        <v>1.0030000000000001</v>
      </c>
      <c r="AK31" s="16">
        <f>'Focus2 Enter CEE Data'!AC48</f>
        <v>13</v>
      </c>
      <c r="AL31" s="16">
        <f>'Focus2 Enter CEE Data'!AD48</f>
        <v>4</v>
      </c>
      <c r="AM31" s="16">
        <f>'Focus2 Enter CEE Data'!AE48</f>
        <v>6</v>
      </c>
      <c r="AN31" s="16">
        <f>'Focus2 Enter CEE Data'!AF48</f>
        <v>101</v>
      </c>
      <c r="AO31" s="16">
        <f>'Focus2 Enter CEE Data'!AG48</f>
        <v>3</v>
      </c>
      <c r="AP31" s="16">
        <f>'Focus2 Enter CEE Data'!AH48</f>
        <v>3</v>
      </c>
      <c r="AQ31" s="16">
        <f>'Focus2 Enter CEE Data'!AI48</f>
        <v>3</v>
      </c>
      <c r="AR31" s="16">
        <f>'Focus2 Enter CEE Data'!AJ48</f>
        <v>31</v>
      </c>
      <c r="AS31" s="16">
        <f>'Focus2 Enter CEE Data'!AK48</f>
        <v>1</v>
      </c>
      <c r="AT31" s="16">
        <f>'Focus2 Enter CEE Data'!AL48</f>
        <v>0</v>
      </c>
      <c r="AU31" s="18">
        <f t="shared" si="6"/>
        <v>165</v>
      </c>
      <c r="AV31" s="17">
        <f>'Focus2 Enter CEE Data'!AC49</f>
        <v>7.9000000000000001E-2</v>
      </c>
      <c r="AW31" s="17">
        <f>'Focus2 Enter CEE Data'!AD49</f>
        <v>2.4E-2</v>
      </c>
      <c r="AX31" s="17">
        <f>'Focus2 Enter CEE Data'!AE49</f>
        <v>3.5999999999999997E-2</v>
      </c>
      <c r="AY31" s="17">
        <f>'Focus2 Enter CEE Data'!AF49</f>
        <v>0.61</v>
      </c>
      <c r="AZ31" s="17">
        <f>'Focus2 Enter CEE Data'!AG49</f>
        <v>1.7999999999999999E-2</v>
      </c>
      <c r="BA31" s="17">
        <f>'Focus2 Enter CEE Data'!AH49</f>
        <v>1.7999999999999999E-2</v>
      </c>
      <c r="BB31" s="17">
        <f>'Focus2 Enter CEE Data'!AI49</f>
        <v>1.7999999999999999E-2</v>
      </c>
      <c r="BC31" s="17">
        <f>'Focus2 Enter CEE Data'!AJ49</f>
        <v>0.188</v>
      </c>
      <c r="BD31" s="17">
        <f>'Focus2 Enter CEE Data'!AK49</f>
        <v>6.0000000000000001E-3</v>
      </c>
      <c r="BE31" s="17">
        <f>'Focus2 Enter CEE Data'!AL49</f>
        <v>0</v>
      </c>
      <c r="BF31" s="19">
        <f t="shared" si="3"/>
        <v>0.99700000000000011</v>
      </c>
    </row>
    <row r="32" spans="7:58" x14ac:dyDescent="0.3">
      <c r="G32" s="15">
        <v>21</v>
      </c>
      <c r="L32" s="14" t="str">
        <f t="shared" si="4"/>
        <v>Agriculture, forestry &amp; fishingProfessionally Qualified</v>
      </c>
      <c r="M32" s="14" t="str">
        <f>Parameters1!$L$14</f>
        <v>Agriculture, forestry &amp; fishing</v>
      </c>
      <c r="N32" s="14" t="s">
        <v>13</v>
      </c>
      <c r="O32" s="16">
        <f>'Focus2 Enter CEE Data'!N50</f>
        <v>4660</v>
      </c>
      <c r="P32" s="16">
        <f>'Focus2 Enter CEE Data'!O50</f>
        <v>1208</v>
      </c>
      <c r="Q32" s="16">
        <f>'Focus2 Enter CEE Data'!P50</f>
        <v>315</v>
      </c>
      <c r="R32" s="16">
        <f>'Focus2 Enter CEE Data'!Q50</f>
        <v>6805</v>
      </c>
      <c r="S32" s="16">
        <f>'Focus2 Enter CEE Data'!R50</f>
        <v>3282</v>
      </c>
      <c r="T32" s="16">
        <f>'Focus2 Enter CEE Data'!S50</f>
        <v>735</v>
      </c>
      <c r="U32" s="16">
        <f>'Focus2 Enter CEE Data'!T50</f>
        <v>296</v>
      </c>
      <c r="V32" s="16">
        <f>'Focus2 Enter CEE Data'!U50</f>
        <v>4194</v>
      </c>
      <c r="W32" s="16">
        <f>'Focus2 Enter CEE Data'!V50</f>
        <v>251</v>
      </c>
      <c r="X32" s="16">
        <f>'Focus2 Enter CEE Data'!W50</f>
        <v>66</v>
      </c>
      <c r="Y32" s="18">
        <f t="shared" si="5"/>
        <v>21812</v>
      </c>
      <c r="Z32" s="17">
        <f>'Focus2 Enter CEE Data'!N51</f>
        <v>0.214</v>
      </c>
      <c r="AA32" s="17">
        <f>'Focus2 Enter CEE Data'!O51</f>
        <v>5.5E-2</v>
      </c>
      <c r="AB32" s="17">
        <f>'Focus2 Enter CEE Data'!P51</f>
        <v>1.4E-2</v>
      </c>
      <c r="AC32" s="17">
        <f>'Focus2 Enter CEE Data'!Q51</f>
        <v>0.31</v>
      </c>
      <c r="AD32" s="17">
        <f>'Focus2 Enter CEE Data'!R51</f>
        <v>0.15</v>
      </c>
      <c r="AE32" s="17">
        <f>'Focus2 Enter CEE Data'!S51</f>
        <v>3.4000000000000002E-2</v>
      </c>
      <c r="AF32" s="17">
        <f>'Focus2 Enter CEE Data'!T51</f>
        <v>1.4E-2</v>
      </c>
      <c r="AG32" s="17">
        <f>'Focus2 Enter CEE Data'!U51</f>
        <v>0.192</v>
      </c>
      <c r="AH32" s="17">
        <f>'Focus2 Enter CEE Data'!V51</f>
        <v>1.2E-2</v>
      </c>
      <c r="AI32" s="17">
        <f>'Focus2 Enter CEE Data'!W51</f>
        <v>3.0000000000000001E-3</v>
      </c>
      <c r="AJ32" s="19">
        <f t="shared" si="1"/>
        <v>0.99800000000000011</v>
      </c>
      <c r="AK32" s="16">
        <f>'Focus2 Enter CEE Data'!AC50</f>
        <v>57</v>
      </c>
      <c r="AL32" s="16">
        <f>'Focus2 Enter CEE Data'!AD50</f>
        <v>24</v>
      </c>
      <c r="AM32" s="16">
        <f>'Focus2 Enter CEE Data'!AE50</f>
        <v>6</v>
      </c>
      <c r="AN32" s="16">
        <f>'Focus2 Enter CEE Data'!AF50</f>
        <v>111</v>
      </c>
      <c r="AO32" s="16">
        <f>'Focus2 Enter CEE Data'!AG50</f>
        <v>41</v>
      </c>
      <c r="AP32" s="16">
        <f>'Focus2 Enter CEE Data'!AH50</f>
        <v>7</v>
      </c>
      <c r="AQ32" s="16">
        <f>'Focus2 Enter CEE Data'!AI50</f>
        <v>5</v>
      </c>
      <c r="AR32" s="16">
        <f>'Focus2 Enter CEE Data'!AJ50</f>
        <v>80</v>
      </c>
      <c r="AS32" s="16">
        <f>'Focus2 Enter CEE Data'!AK50</f>
        <v>1</v>
      </c>
      <c r="AT32" s="16">
        <f>'Focus2 Enter CEE Data'!AL50</f>
        <v>1</v>
      </c>
      <c r="AU32" s="18">
        <f t="shared" si="6"/>
        <v>333</v>
      </c>
      <c r="AV32" s="17">
        <f>'Focus2 Enter CEE Data'!AC51</f>
        <v>0.17100000000000001</v>
      </c>
      <c r="AW32" s="17">
        <f>'Focus2 Enter CEE Data'!AD51</f>
        <v>7.1999999999999995E-2</v>
      </c>
      <c r="AX32" s="17">
        <f>'Focus2 Enter CEE Data'!AE51</f>
        <v>1.7999999999999999E-2</v>
      </c>
      <c r="AY32" s="17">
        <f>'Focus2 Enter CEE Data'!AF51</f>
        <v>0.33</v>
      </c>
      <c r="AZ32" s="17">
        <f>'Focus2 Enter CEE Data'!AG51</f>
        <v>0.123</v>
      </c>
      <c r="BA32" s="17">
        <f>'Focus2 Enter CEE Data'!AH51</f>
        <v>2.1000000000000001E-2</v>
      </c>
      <c r="BB32" s="17">
        <f>'Focus2 Enter CEE Data'!AI51</f>
        <v>1.4999999999999999E-2</v>
      </c>
      <c r="BC32" s="17">
        <f>'Focus2 Enter CEE Data'!AJ51</f>
        <v>0.24</v>
      </c>
      <c r="BD32" s="17">
        <f>'Focus2 Enter CEE Data'!AK51</f>
        <v>3.0000000000000001E-3</v>
      </c>
      <c r="BE32" s="17">
        <f>'Focus2 Enter CEE Data'!AL51</f>
        <v>3.0000000000000001E-3</v>
      </c>
      <c r="BF32" s="19">
        <f t="shared" si="3"/>
        <v>0.996</v>
      </c>
    </row>
    <row r="33" spans="7:58" x14ac:dyDescent="0.3">
      <c r="G33" s="15">
        <v>22</v>
      </c>
      <c r="L33" s="14" t="str">
        <f t="shared" si="4"/>
        <v>Agriculture, forestry &amp; fishingSkilled Technical</v>
      </c>
      <c r="M33" s="14" t="str">
        <f>Parameters1!$L$14</f>
        <v>Agriculture, forestry &amp; fishing</v>
      </c>
      <c r="N33" s="14" t="s">
        <v>14</v>
      </c>
      <c r="O33" s="16">
        <f>'Focus2 Enter CEE Data'!N52</f>
        <v>20283</v>
      </c>
      <c r="P33" s="16">
        <f>'Focus2 Enter CEE Data'!O52</f>
        <v>6796</v>
      </c>
      <c r="Q33" s="16">
        <f>'Focus2 Enter CEE Data'!P52</f>
        <v>555</v>
      </c>
      <c r="R33" s="16">
        <f>'Focus2 Enter CEE Data'!Q52</f>
        <v>7956</v>
      </c>
      <c r="S33" s="16">
        <f>'Focus2 Enter CEE Data'!R52</f>
        <v>10071</v>
      </c>
      <c r="T33" s="16">
        <f>'Focus2 Enter CEE Data'!S52</f>
        <v>4090</v>
      </c>
      <c r="U33" s="16">
        <f>'Focus2 Enter CEE Data'!T52</f>
        <v>479</v>
      </c>
      <c r="V33" s="16">
        <f>'Focus2 Enter CEE Data'!U52</f>
        <v>6214</v>
      </c>
      <c r="W33" s="16">
        <f>'Focus2 Enter CEE Data'!V52</f>
        <v>1354</v>
      </c>
      <c r="X33" s="16">
        <f>'Focus2 Enter CEE Data'!W52</f>
        <v>197</v>
      </c>
      <c r="Y33" s="18">
        <f t="shared" si="5"/>
        <v>57995</v>
      </c>
      <c r="Z33" s="17">
        <f>'Focus2 Enter CEE Data'!N53</f>
        <v>0.35</v>
      </c>
      <c r="AA33" s="17">
        <f>'Focus2 Enter CEE Data'!O53</f>
        <v>0.11700000000000001</v>
      </c>
      <c r="AB33" s="17">
        <f>'Focus2 Enter CEE Data'!P53</f>
        <v>0.01</v>
      </c>
      <c r="AC33" s="17">
        <f>'Focus2 Enter CEE Data'!Q53</f>
        <v>0.14000000000000001</v>
      </c>
      <c r="AD33" s="17">
        <f>'Focus2 Enter CEE Data'!R53</f>
        <v>0.17399999999999999</v>
      </c>
      <c r="AE33" s="17">
        <f>'Focus2 Enter CEE Data'!S53</f>
        <v>7.0999999999999994E-2</v>
      </c>
      <c r="AF33" s="17">
        <f>'Focus2 Enter CEE Data'!T53</f>
        <v>8.0000000000000002E-3</v>
      </c>
      <c r="AG33" s="17">
        <f>'Focus2 Enter CEE Data'!U53</f>
        <v>0.107</v>
      </c>
      <c r="AH33" s="17">
        <f>'Focus2 Enter CEE Data'!V53</f>
        <v>2.3E-2</v>
      </c>
      <c r="AI33" s="17">
        <f>'Focus2 Enter CEE Data'!W53</f>
        <v>3.0000000000000001E-3</v>
      </c>
      <c r="AJ33" s="19">
        <f t="shared" si="1"/>
        <v>1.0029999999999999</v>
      </c>
      <c r="AK33" s="16">
        <f>'Focus2 Enter CEE Data'!AC52</f>
        <v>248</v>
      </c>
      <c r="AL33" s="16">
        <f>'Focus2 Enter CEE Data'!AD52</f>
        <v>70</v>
      </c>
      <c r="AM33" s="16">
        <f>'Focus2 Enter CEE Data'!AE52</f>
        <v>5</v>
      </c>
      <c r="AN33" s="16">
        <f>'Focus2 Enter CEE Data'!AF52</f>
        <v>119</v>
      </c>
      <c r="AO33" s="16">
        <f>'Focus2 Enter CEE Data'!AG52</f>
        <v>112</v>
      </c>
      <c r="AP33" s="16">
        <f>'Focus2 Enter CEE Data'!AH52</f>
        <v>42</v>
      </c>
      <c r="AQ33" s="16">
        <f>'Focus2 Enter CEE Data'!AI52</f>
        <v>6</v>
      </c>
      <c r="AR33" s="16">
        <f>'Focus2 Enter CEE Data'!AJ52</f>
        <v>102</v>
      </c>
      <c r="AS33" s="16">
        <f>'Focus2 Enter CEE Data'!AK52</f>
        <v>10</v>
      </c>
      <c r="AT33" s="16">
        <f>'Focus2 Enter CEE Data'!AL52</f>
        <v>0</v>
      </c>
      <c r="AU33" s="18">
        <f t="shared" si="6"/>
        <v>714</v>
      </c>
      <c r="AV33" s="17">
        <f>'Focus2 Enter CEE Data'!AC53</f>
        <v>0.34699999999999998</v>
      </c>
      <c r="AW33" s="17">
        <f>'Focus2 Enter CEE Data'!AD53</f>
        <v>9.8000000000000004E-2</v>
      </c>
      <c r="AX33" s="17">
        <f>'Focus2 Enter CEE Data'!AE53</f>
        <v>7.0000000000000001E-3</v>
      </c>
      <c r="AY33" s="17">
        <f>'Focus2 Enter CEE Data'!AF53</f>
        <v>0.17</v>
      </c>
      <c r="AZ33" s="17">
        <f>'Focus2 Enter CEE Data'!AG53</f>
        <v>0.157</v>
      </c>
      <c r="BA33" s="17">
        <f>'Focus2 Enter CEE Data'!AH53</f>
        <v>5.8999999999999997E-2</v>
      </c>
      <c r="BB33" s="17">
        <f>'Focus2 Enter CEE Data'!AI53</f>
        <v>8.0000000000000002E-3</v>
      </c>
      <c r="BC33" s="17">
        <f>'Focus2 Enter CEE Data'!AJ53</f>
        <v>0.14299999999999999</v>
      </c>
      <c r="BD33" s="17">
        <f>'Focus2 Enter CEE Data'!AK53</f>
        <v>1.4E-2</v>
      </c>
      <c r="BE33" s="17">
        <f>'Focus2 Enter CEE Data'!AL53</f>
        <v>0</v>
      </c>
      <c r="BF33" s="19">
        <f t="shared" si="3"/>
        <v>1.0030000000000001</v>
      </c>
    </row>
    <row r="34" spans="7:58" x14ac:dyDescent="0.3">
      <c r="G34" s="15">
        <v>23</v>
      </c>
      <c r="L34" s="14" t="str">
        <f t="shared" si="4"/>
        <v>Agriculture, forestry &amp; fishingSemi-skilled</v>
      </c>
      <c r="M34" s="14" t="str">
        <f>Parameters1!$L$14</f>
        <v>Agriculture, forestry &amp; fishing</v>
      </c>
      <c r="N34" s="14" t="s">
        <v>15</v>
      </c>
      <c r="O34" s="16">
        <f>'Focus2 Enter CEE Data'!N54</f>
        <v>57081</v>
      </c>
      <c r="P34" s="16">
        <f>'Focus2 Enter CEE Data'!O54</f>
        <v>18134</v>
      </c>
      <c r="Q34" s="16">
        <f>'Focus2 Enter CEE Data'!P54</f>
        <v>333</v>
      </c>
      <c r="R34" s="16">
        <f>'Focus2 Enter CEE Data'!Q54</f>
        <v>2467</v>
      </c>
      <c r="S34" s="16">
        <f>'Focus2 Enter CEE Data'!R54</f>
        <v>23652</v>
      </c>
      <c r="T34" s="16">
        <f>'Focus2 Enter CEE Data'!S54</f>
        <v>9099</v>
      </c>
      <c r="U34" s="16">
        <f>'Focus2 Enter CEE Data'!T54</f>
        <v>306</v>
      </c>
      <c r="V34" s="16">
        <f>'Focus2 Enter CEE Data'!U54</f>
        <v>3500</v>
      </c>
      <c r="W34" s="16">
        <f>'Focus2 Enter CEE Data'!V54</f>
        <v>4451</v>
      </c>
      <c r="X34" s="16">
        <f>'Focus2 Enter CEE Data'!W54</f>
        <v>912</v>
      </c>
      <c r="Y34" s="18">
        <f t="shared" si="5"/>
        <v>119935</v>
      </c>
      <c r="Z34" s="17">
        <f>'Focus2 Enter CEE Data'!N55</f>
        <v>0.47599999999999998</v>
      </c>
      <c r="AA34" s="17">
        <f>'Focus2 Enter CEE Data'!O55</f>
        <v>0.151</v>
      </c>
      <c r="AB34" s="17">
        <f>'Focus2 Enter CEE Data'!P55</f>
        <v>3.0000000000000001E-3</v>
      </c>
      <c r="AC34" s="17">
        <f>'Focus2 Enter CEE Data'!Q55</f>
        <v>0.02</v>
      </c>
      <c r="AD34" s="17">
        <f>'Focus2 Enter CEE Data'!R55</f>
        <v>0.19700000000000001</v>
      </c>
      <c r="AE34" s="17">
        <f>'Focus2 Enter CEE Data'!S55</f>
        <v>7.5999999999999998E-2</v>
      </c>
      <c r="AF34" s="17">
        <f>'Focus2 Enter CEE Data'!T55</f>
        <v>3.0000000000000001E-3</v>
      </c>
      <c r="AG34" s="17">
        <f>'Focus2 Enter CEE Data'!U55</f>
        <v>2.9000000000000001E-2</v>
      </c>
      <c r="AH34" s="17">
        <f>'Focus2 Enter CEE Data'!V55</f>
        <v>3.6999999999999998E-2</v>
      </c>
      <c r="AI34" s="17">
        <f>'Focus2 Enter CEE Data'!W55</f>
        <v>8.0000000000000002E-3</v>
      </c>
      <c r="AJ34" s="19">
        <f t="shared" si="1"/>
        <v>1</v>
      </c>
      <c r="AK34" s="16">
        <f>'Focus2 Enter CEE Data'!AC54</f>
        <v>531</v>
      </c>
      <c r="AL34" s="16">
        <f>'Focus2 Enter CEE Data'!AD54</f>
        <v>181</v>
      </c>
      <c r="AM34" s="16">
        <f>'Focus2 Enter CEE Data'!AE54</f>
        <v>11</v>
      </c>
      <c r="AN34" s="16">
        <f>'Focus2 Enter CEE Data'!AF54</f>
        <v>39</v>
      </c>
      <c r="AO34" s="16">
        <f>'Focus2 Enter CEE Data'!AG54</f>
        <v>297</v>
      </c>
      <c r="AP34" s="16">
        <f>'Focus2 Enter CEE Data'!AH54</f>
        <v>79</v>
      </c>
      <c r="AQ34" s="16">
        <f>'Focus2 Enter CEE Data'!AI54</f>
        <v>3</v>
      </c>
      <c r="AR34" s="16">
        <f>'Focus2 Enter CEE Data'!AJ54</f>
        <v>54</v>
      </c>
      <c r="AS34" s="16">
        <f>'Focus2 Enter CEE Data'!AK54</f>
        <v>25</v>
      </c>
      <c r="AT34" s="16">
        <f>'Focus2 Enter CEE Data'!AL54</f>
        <v>3</v>
      </c>
      <c r="AU34" s="18">
        <f t="shared" si="6"/>
        <v>1223</v>
      </c>
      <c r="AV34" s="17">
        <f>'Focus2 Enter CEE Data'!AC55</f>
        <v>0.434</v>
      </c>
      <c r="AW34" s="17">
        <f>'Focus2 Enter CEE Data'!AD55</f>
        <v>0.14799999999999999</v>
      </c>
      <c r="AX34" s="17">
        <f>'Focus2 Enter CEE Data'!AE55</f>
        <v>8.9999999999999993E-3</v>
      </c>
      <c r="AY34" s="17">
        <f>'Focus2 Enter CEE Data'!AF55</f>
        <v>0.03</v>
      </c>
      <c r="AZ34" s="17">
        <f>'Focus2 Enter CEE Data'!AG55</f>
        <v>0.24299999999999999</v>
      </c>
      <c r="BA34" s="17">
        <f>'Focus2 Enter CEE Data'!AH55</f>
        <v>6.5000000000000002E-2</v>
      </c>
      <c r="BB34" s="17">
        <f>'Focus2 Enter CEE Data'!AI55</f>
        <v>2E-3</v>
      </c>
      <c r="BC34" s="17">
        <f>'Focus2 Enter CEE Data'!AJ55</f>
        <v>4.3999999999999997E-2</v>
      </c>
      <c r="BD34" s="17">
        <f>'Focus2 Enter CEE Data'!AK55</f>
        <v>0.02</v>
      </c>
      <c r="BE34" s="17">
        <f>'Focus2 Enter CEE Data'!AL55</f>
        <v>2E-3</v>
      </c>
      <c r="BF34" s="19">
        <f t="shared" si="3"/>
        <v>0.99700000000000011</v>
      </c>
    </row>
    <row r="35" spans="7:58" x14ac:dyDescent="0.3">
      <c r="G35" s="15">
        <v>24</v>
      </c>
      <c r="L35" s="14" t="str">
        <f t="shared" si="4"/>
        <v>Agriculture, forestry &amp; fishingUnskilled</v>
      </c>
      <c r="M35" s="14" t="str">
        <f>Parameters1!$L$14</f>
        <v>Agriculture, forestry &amp; fishing</v>
      </c>
      <c r="N35" s="14" t="s">
        <v>16</v>
      </c>
      <c r="O35" s="16">
        <f>'Focus2 Enter CEE Data'!N56</f>
        <v>96393</v>
      </c>
      <c r="P35" s="16">
        <f>'Focus2 Enter CEE Data'!O56</f>
        <v>19839</v>
      </c>
      <c r="Q35" s="16">
        <f>'Focus2 Enter CEE Data'!P56</f>
        <v>38</v>
      </c>
      <c r="R35" s="16">
        <f>'Focus2 Enter CEE Data'!Q56</f>
        <v>524</v>
      </c>
      <c r="S35" s="16">
        <f>'Focus2 Enter CEE Data'!R56</f>
        <v>79591</v>
      </c>
      <c r="T35" s="16">
        <f>'Focus2 Enter CEE Data'!S56</f>
        <v>20598</v>
      </c>
      <c r="U35" s="16">
        <f>'Focus2 Enter CEE Data'!T56</f>
        <v>19</v>
      </c>
      <c r="V35" s="16">
        <f>'Focus2 Enter CEE Data'!U56</f>
        <v>199</v>
      </c>
      <c r="W35" s="16">
        <f>'Focus2 Enter CEE Data'!V56</f>
        <v>12331</v>
      </c>
      <c r="X35" s="16">
        <f>'Focus2 Enter CEE Data'!W56</f>
        <v>5245</v>
      </c>
      <c r="Y35" s="18">
        <f t="shared" si="5"/>
        <v>234777</v>
      </c>
      <c r="Z35" s="17">
        <f>'Focus2 Enter CEE Data'!N57</f>
        <v>0.41099999999999998</v>
      </c>
      <c r="AA35" s="17">
        <f>'Focus2 Enter CEE Data'!O57</f>
        <v>8.5000000000000006E-2</v>
      </c>
      <c r="AB35" s="17">
        <f>'Focus2 Enter CEE Data'!P57</f>
        <v>0</v>
      </c>
      <c r="AC35" s="17">
        <f>'Focus2 Enter CEE Data'!Q57</f>
        <v>0</v>
      </c>
      <c r="AD35" s="17">
        <f>'Focus2 Enter CEE Data'!R57</f>
        <v>0.33900000000000002</v>
      </c>
      <c r="AE35" s="17">
        <f>'Focus2 Enter CEE Data'!S57</f>
        <v>8.7999999999999995E-2</v>
      </c>
      <c r="AF35" s="17">
        <f>'Focus2 Enter CEE Data'!T57</f>
        <v>0</v>
      </c>
      <c r="AG35" s="17">
        <f>'Focus2 Enter CEE Data'!U57</f>
        <v>1E-3</v>
      </c>
      <c r="AH35" s="17">
        <f>'Focus2 Enter CEE Data'!V57</f>
        <v>5.2999999999999999E-2</v>
      </c>
      <c r="AI35" s="17">
        <f>'Focus2 Enter CEE Data'!W57</f>
        <v>2.1999999999999999E-2</v>
      </c>
      <c r="AJ35" s="19">
        <f t="shared" si="1"/>
        <v>0.999</v>
      </c>
      <c r="AK35" s="16">
        <f>'Focus2 Enter CEE Data'!AC56</f>
        <v>910</v>
      </c>
      <c r="AL35" s="16">
        <f>'Focus2 Enter CEE Data'!AD56</f>
        <v>172</v>
      </c>
      <c r="AM35" s="16">
        <f>'Focus2 Enter CEE Data'!AE56</f>
        <v>3</v>
      </c>
      <c r="AN35" s="16">
        <f>'Focus2 Enter CEE Data'!AF56</f>
        <v>17</v>
      </c>
      <c r="AO35" s="16">
        <f>'Focus2 Enter CEE Data'!AG56</f>
        <v>766</v>
      </c>
      <c r="AP35" s="16">
        <f>'Focus2 Enter CEE Data'!AH56</f>
        <v>182</v>
      </c>
      <c r="AQ35" s="16">
        <f>'Focus2 Enter CEE Data'!AI56</f>
        <v>3</v>
      </c>
      <c r="AR35" s="16">
        <f>'Focus2 Enter CEE Data'!AJ56</f>
        <v>6</v>
      </c>
      <c r="AS35" s="16">
        <f>'Focus2 Enter CEE Data'!AK56</f>
        <v>46</v>
      </c>
      <c r="AT35" s="16">
        <f>'Focus2 Enter CEE Data'!AL56</f>
        <v>20</v>
      </c>
      <c r="AU35" s="18">
        <f t="shared" si="6"/>
        <v>2125</v>
      </c>
      <c r="AV35" s="17">
        <f>'Focus2 Enter CEE Data'!AC57</f>
        <v>0.42799999999999999</v>
      </c>
      <c r="AW35" s="17">
        <f>'Focus2 Enter CEE Data'!AD57</f>
        <v>8.1000000000000003E-2</v>
      </c>
      <c r="AX35" s="17">
        <f>'Focus2 Enter CEE Data'!AE57</f>
        <v>1E-3</v>
      </c>
      <c r="AY35" s="17">
        <f>'Focus2 Enter CEE Data'!AF57</f>
        <v>0.01</v>
      </c>
      <c r="AZ35" s="17">
        <f>'Focus2 Enter CEE Data'!AG57</f>
        <v>0.36</v>
      </c>
      <c r="BA35" s="17">
        <f>'Focus2 Enter CEE Data'!AH57</f>
        <v>8.5999999999999993E-2</v>
      </c>
      <c r="BB35" s="17">
        <f>'Focus2 Enter CEE Data'!AI57</f>
        <v>1E-3</v>
      </c>
      <c r="BC35" s="17">
        <f>'Focus2 Enter CEE Data'!AJ57</f>
        <v>3.0000000000000001E-3</v>
      </c>
      <c r="BD35" s="17">
        <f>'Focus2 Enter CEE Data'!AK57</f>
        <v>2.1999999999999999E-2</v>
      </c>
      <c r="BE35" s="17">
        <f>'Focus2 Enter CEE Data'!AL57</f>
        <v>8.9999999999999993E-3</v>
      </c>
      <c r="BF35" s="19">
        <f t="shared" si="3"/>
        <v>1.0009999999999999</v>
      </c>
    </row>
    <row r="36" spans="7:58" x14ac:dyDescent="0.3">
      <c r="G36" s="15">
        <v>25</v>
      </c>
      <c r="L36" s="14" t="str">
        <f t="shared" si="4"/>
        <v>Agriculture, forestry &amp; fishingTotal Permanent</v>
      </c>
      <c r="M36" s="14" t="str">
        <f>Parameters1!$L$14</f>
        <v>Agriculture, forestry &amp; fishing</v>
      </c>
      <c r="N36" s="14" t="s">
        <v>17</v>
      </c>
      <c r="O36" s="16">
        <f>'Focus2 Enter CEE Data'!N58</f>
        <v>179649</v>
      </c>
      <c r="P36" s="16">
        <f>'Focus2 Enter CEE Data'!O58</f>
        <v>46486</v>
      </c>
      <c r="Q36" s="16">
        <f>'Focus2 Enter CEE Data'!P58</f>
        <v>1403</v>
      </c>
      <c r="R36" s="16">
        <f>'Focus2 Enter CEE Data'!Q58</f>
        <v>25942</v>
      </c>
      <c r="S36" s="16">
        <f>'Focus2 Enter CEE Data'!R58</f>
        <v>117211</v>
      </c>
      <c r="T36" s="16">
        <f>'Focus2 Enter CEE Data'!S58</f>
        <v>34828</v>
      </c>
      <c r="U36" s="16">
        <f>'Focus2 Enter CEE Data'!T58</f>
        <v>1191</v>
      </c>
      <c r="V36" s="16">
        <f>'Focus2 Enter CEE Data'!U58</f>
        <v>16618</v>
      </c>
      <c r="W36" s="16">
        <f>'Focus2 Enter CEE Data'!V58</f>
        <v>18474</v>
      </c>
      <c r="X36" s="16">
        <f>'Focus2 Enter CEE Data'!W58</f>
        <v>6449</v>
      </c>
      <c r="Y36" s="18">
        <f t="shared" si="5"/>
        <v>448251</v>
      </c>
      <c r="Z36" s="17">
        <f>'Focus2 Enter CEE Data'!N59</f>
        <v>0.40100000000000002</v>
      </c>
      <c r="AA36" s="17">
        <f>'Focus2 Enter CEE Data'!O59</f>
        <v>0.104</v>
      </c>
      <c r="AB36" s="17">
        <f>'Focus2 Enter CEE Data'!P59</f>
        <v>3.0000000000000001E-3</v>
      </c>
      <c r="AC36" s="17">
        <f>'Focus2 Enter CEE Data'!Q59</f>
        <v>5.8000000000000003E-2</v>
      </c>
      <c r="AD36" s="17">
        <f>'Focus2 Enter CEE Data'!R59</f>
        <v>0.26100000000000001</v>
      </c>
      <c r="AE36" s="17">
        <f>'Focus2 Enter CEE Data'!S59</f>
        <v>7.8E-2</v>
      </c>
      <c r="AF36" s="17">
        <f>'Focus2 Enter CEE Data'!T59</f>
        <v>3.0000000000000001E-3</v>
      </c>
      <c r="AG36" s="17">
        <f>'Focus2 Enter CEE Data'!U59</f>
        <v>3.6999999999999998E-2</v>
      </c>
      <c r="AH36" s="17">
        <f>'Focus2 Enter CEE Data'!V59</f>
        <v>4.1000000000000002E-2</v>
      </c>
      <c r="AI36" s="17">
        <f>'Focus2 Enter CEE Data'!W59</f>
        <v>1.4E-2</v>
      </c>
      <c r="AJ36" s="19">
        <f t="shared" si="1"/>
        <v>1</v>
      </c>
      <c r="AK36" s="16">
        <f>'Focus2 Enter CEE Data'!AC58</f>
        <v>1762</v>
      </c>
      <c r="AL36" s="16">
        <f>'Focus2 Enter CEE Data'!AD58</f>
        <v>467</v>
      </c>
      <c r="AM36" s="16">
        <f>'Focus2 Enter CEE Data'!AE58</f>
        <v>31</v>
      </c>
      <c r="AN36" s="16">
        <f>'Focus2 Enter CEE Data'!AF58</f>
        <v>458</v>
      </c>
      <c r="AO36" s="16">
        <f>'Focus2 Enter CEE Data'!AG58</f>
        <v>1222</v>
      </c>
      <c r="AP36" s="16">
        <f>'Focus2 Enter CEE Data'!AH58</f>
        <v>315</v>
      </c>
      <c r="AQ36" s="16">
        <f>'Focus2 Enter CEE Data'!AI58</f>
        <v>21</v>
      </c>
      <c r="AR36" s="16">
        <f>'Focus2 Enter CEE Data'!AJ58</f>
        <v>284</v>
      </c>
      <c r="AS36" s="16">
        <f>'Focus2 Enter CEE Data'!AK58</f>
        <v>83</v>
      </c>
      <c r="AT36" s="16">
        <f>'Focus2 Enter CEE Data'!AL58</f>
        <v>24</v>
      </c>
      <c r="AU36" s="18">
        <f t="shared" si="6"/>
        <v>4667</v>
      </c>
      <c r="AV36" s="17">
        <f>'Focus2 Enter CEE Data'!AC59</f>
        <v>0.378</v>
      </c>
      <c r="AW36" s="17">
        <f>'Focus2 Enter CEE Data'!AD59</f>
        <v>0.1</v>
      </c>
      <c r="AX36" s="17">
        <f>'Focus2 Enter CEE Data'!AE59</f>
        <v>7.0000000000000001E-3</v>
      </c>
      <c r="AY36" s="17">
        <f>'Focus2 Enter CEE Data'!AF59</f>
        <v>9.8000000000000004E-2</v>
      </c>
      <c r="AZ36" s="17">
        <f>'Focus2 Enter CEE Data'!AG59</f>
        <v>0.26200000000000001</v>
      </c>
      <c r="BA36" s="17">
        <f>'Focus2 Enter CEE Data'!AH59</f>
        <v>6.7000000000000004E-2</v>
      </c>
      <c r="BB36" s="17">
        <f>'Focus2 Enter CEE Data'!AI59</f>
        <v>4.0000000000000001E-3</v>
      </c>
      <c r="BC36" s="17">
        <f>'Focus2 Enter CEE Data'!AJ59</f>
        <v>6.0999999999999999E-2</v>
      </c>
      <c r="BD36" s="17">
        <f>'Focus2 Enter CEE Data'!AK59</f>
        <v>1.7999999999999999E-2</v>
      </c>
      <c r="BE36" s="17">
        <f>'Focus2 Enter CEE Data'!AL59</f>
        <v>5.0000000000000001E-3</v>
      </c>
      <c r="BF36" s="19">
        <f t="shared" si="3"/>
        <v>0.99999999999999989</v>
      </c>
    </row>
    <row r="37" spans="7:58" x14ac:dyDescent="0.3">
      <c r="G37" s="15">
        <v>26</v>
      </c>
      <c r="L37" s="14" t="str">
        <f t="shared" si="4"/>
        <v>Agriculture, forestry &amp; fishingTemporary employees</v>
      </c>
      <c r="M37" s="14" t="str">
        <f>Parameters1!$L$14</f>
        <v>Agriculture, forestry &amp; fishing</v>
      </c>
      <c r="N37" s="14" t="s">
        <v>18</v>
      </c>
      <c r="O37" s="16">
        <f>'Focus2 Enter CEE Data'!N60</f>
        <v>65274</v>
      </c>
      <c r="P37" s="16">
        <f>'Focus2 Enter CEE Data'!O60</f>
        <v>13844</v>
      </c>
      <c r="Q37" s="16">
        <f>'Focus2 Enter CEE Data'!P60</f>
        <v>34</v>
      </c>
      <c r="R37" s="16">
        <f>'Focus2 Enter CEE Data'!Q60</f>
        <v>616</v>
      </c>
      <c r="S37" s="16">
        <f>'Focus2 Enter CEE Data'!R60</f>
        <v>68253</v>
      </c>
      <c r="T37" s="16">
        <f>'Focus2 Enter CEE Data'!S60</f>
        <v>17483</v>
      </c>
      <c r="U37" s="16">
        <f>'Focus2 Enter CEE Data'!T60</f>
        <v>21</v>
      </c>
      <c r="V37" s="16">
        <f>'Focus2 Enter CEE Data'!U60</f>
        <v>368</v>
      </c>
      <c r="W37" s="16">
        <f>'Focus2 Enter CEE Data'!V60</f>
        <v>11071</v>
      </c>
      <c r="X37" s="16">
        <f>'Focus2 Enter CEE Data'!W60</f>
        <v>7374</v>
      </c>
      <c r="Y37" s="18">
        <f>SUM(O37:X37)</f>
        <v>184338</v>
      </c>
      <c r="Z37" s="17">
        <f>'Focus2 Enter CEE Data'!N61</f>
        <v>0.35399999999999998</v>
      </c>
      <c r="AA37" s="17">
        <f>'Focus2 Enter CEE Data'!O61</f>
        <v>7.4999999999999997E-2</v>
      </c>
      <c r="AB37" s="17">
        <f>'Focus2 Enter CEE Data'!P61</f>
        <v>0</v>
      </c>
      <c r="AC37" s="17">
        <f>'Focus2 Enter CEE Data'!Q61</f>
        <v>3.0000000000000001E-3</v>
      </c>
      <c r="AD37" s="17">
        <f>'Focus2 Enter CEE Data'!R61</f>
        <v>0.37</v>
      </c>
      <c r="AE37" s="17">
        <f>'Focus2 Enter CEE Data'!S61</f>
        <v>9.5000000000000001E-2</v>
      </c>
      <c r="AF37" s="17">
        <f>'Focus2 Enter CEE Data'!T61</f>
        <v>0</v>
      </c>
      <c r="AG37" s="17">
        <f>'Focus2 Enter CEE Data'!U61</f>
        <v>2E-3</v>
      </c>
      <c r="AH37" s="17">
        <f>'Focus2 Enter CEE Data'!V61</f>
        <v>0.06</v>
      </c>
      <c r="AI37" s="17">
        <f>'Focus2 Enter CEE Data'!W61</f>
        <v>0.04</v>
      </c>
      <c r="AJ37" s="19">
        <f t="shared" si="1"/>
        <v>0.99900000000000011</v>
      </c>
      <c r="AK37" s="16">
        <f>'Focus2 Enter CEE Data'!AC60</f>
        <v>185</v>
      </c>
      <c r="AL37" s="16">
        <f>'Focus2 Enter CEE Data'!AD60</f>
        <v>49</v>
      </c>
      <c r="AM37" s="16">
        <f>'Focus2 Enter CEE Data'!AE60</f>
        <v>0</v>
      </c>
      <c r="AN37" s="16">
        <f>'Focus2 Enter CEE Data'!AF60</f>
        <v>7</v>
      </c>
      <c r="AO37" s="16">
        <f>'Focus2 Enter CEE Data'!AG60</f>
        <v>246</v>
      </c>
      <c r="AP37" s="16">
        <f>'Focus2 Enter CEE Data'!AH60</f>
        <v>90</v>
      </c>
      <c r="AQ37" s="16">
        <f>'Focus2 Enter CEE Data'!AI60</f>
        <v>1</v>
      </c>
      <c r="AR37" s="16">
        <f>'Focus2 Enter CEE Data'!AJ60</f>
        <v>2</v>
      </c>
      <c r="AS37" s="16">
        <f>'Focus2 Enter CEE Data'!AK60</f>
        <v>8</v>
      </c>
      <c r="AT37" s="16">
        <f>'Focus2 Enter CEE Data'!AL60</f>
        <v>3</v>
      </c>
      <c r="AU37" s="18">
        <f>SUM(AK37:AT37)</f>
        <v>591</v>
      </c>
      <c r="AV37" s="17">
        <f>'Focus2 Enter CEE Data'!AC61</f>
        <v>0.313</v>
      </c>
      <c r="AW37" s="17">
        <f>'Focus2 Enter CEE Data'!AD61</f>
        <v>8.3000000000000004E-2</v>
      </c>
      <c r="AX37" s="17">
        <f>'Focus2 Enter CEE Data'!AE61</f>
        <v>0</v>
      </c>
      <c r="AY37" s="17">
        <f>'Focus2 Enter CEE Data'!AF61</f>
        <v>1.2E-2</v>
      </c>
      <c r="AZ37" s="17">
        <f>'Focus2 Enter CEE Data'!AG61</f>
        <v>0.41599999999999998</v>
      </c>
      <c r="BA37" s="17">
        <f>'Focus2 Enter CEE Data'!AH61</f>
        <v>0.152</v>
      </c>
      <c r="BB37" s="17">
        <f>'Focus2 Enter CEE Data'!AI61</f>
        <v>2E-3</v>
      </c>
      <c r="BC37" s="17">
        <f>'Focus2 Enter CEE Data'!AJ61</f>
        <v>3.0000000000000001E-3</v>
      </c>
      <c r="BD37" s="17">
        <f>'Focus2 Enter CEE Data'!AK61</f>
        <v>1.4E-2</v>
      </c>
      <c r="BE37" s="17">
        <f>'Focus2 Enter CEE Data'!AL61</f>
        <v>5.0000000000000001E-3</v>
      </c>
      <c r="BF37" s="19">
        <f t="shared" si="3"/>
        <v>1</v>
      </c>
    </row>
    <row r="38" spans="7:58" x14ac:dyDescent="0.3">
      <c r="G38" s="15">
        <v>27</v>
      </c>
      <c r="L38" s="14" t="str">
        <f t="shared" si="4"/>
        <v>Agriculture, forestry &amp; fishingGrand Total</v>
      </c>
      <c r="M38" s="14" t="str">
        <f>Parameters1!$L$14</f>
        <v>Agriculture, forestry &amp; fishing</v>
      </c>
      <c r="N38" s="14" t="s">
        <v>19</v>
      </c>
      <c r="O38" s="16">
        <f>'Focus2 Enter CEE Data'!N62</f>
        <v>244923</v>
      </c>
      <c r="P38" s="16">
        <f>'Focus2 Enter CEE Data'!O62</f>
        <v>60330</v>
      </c>
      <c r="Q38" s="16">
        <f>'Focus2 Enter CEE Data'!P62</f>
        <v>1437</v>
      </c>
      <c r="R38" s="16">
        <f>'Focus2 Enter CEE Data'!Q62</f>
        <v>26558</v>
      </c>
      <c r="S38" s="16">
        <f>'Focus2 Enter CEE Data'!R62</f>
        <v>185464</v>
      </c>
      <c r="T38" s="16">
        <f>'Focus2 Enter CEE Data'!S62</f>
        <v>52311</v>
      </c>
      <c r="U38" s="16">
        <f>'Focus2 Enter CEE Data'!T62</f>
        <v>1212</v>
      </c>
      <c r="V38" s="16">
        <f>'Focus2 Enter CEE Data'!U62</f>
        <v>16986</v>
      </c>
      <c r="W38" s="16">
        <f>'Focus2 Enter CEE Data'!V62</f>
        <v>29545</v>
      </c>
      <c r="X38" s="16">
        <f>'Focus2 Enter CEE Data'!W62</f>
        <v>13823</v>
      </c>
      <c r="Y38" s="18">
        <f t="shared" si="5"/>
        <v>632589</v>
      </c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9">
        <f t="shared" si="1"/>
        <v>0</v>
      </c>
      <c r="AK38" s="16">
        <f>'Focus2 Enter CEE Data'!AC62</f>
        <v>1947</v>
      </c>
      <c r="AL38" s="16">
        <f>'Focus2 Enter CEE Data'!AD62</f>
        <v>516</v>
      </c>
      <c r="AM38" s="16">
        <f>'Focus2 Enter CEE Data'!AE62</f>
        <v>31</v>
      </c>
      <c r="AN38" s="16">
        <f>'Focus2 Enter CEE Data'!AF62</f>
        <v>465</v>
      </c>
      <c r="AO38" s="16">
        <f>'Focus2 Enter CEE Data'!AG62</f>
        <v>1468</v>
      </c>
      <c r="AP38" s="16">
        <f>'Focus2 Enter CEE Data'!AH62</f>
        <v>405</v>
      </c>
      <c r="AQ38" s="16">
        <f>'Focus2 Enter CEE Data'!AI62</f>
        <v>22</v>
      </c>
      <c r="AR38" s="16">
        <f>'Focus2 Enter CEE Data'!AJ62</f>
        <v>286</v>
      </c>
      <c r="AS38" s="16">
        <f>'Focus2 Enter CEE Data'!AK62</f>
        <v>91</v>
      </c>
      <c r="AT38" s="16">
        <f>'Focus2 Enter CEE Data'!AL62</f>
        <v>27</v>
      </c>
      <c r="AU38" s="18">
        <f t="shared" ref="AU38:AU55" si="7">SUM(AK38:AT38)</f>
        <v>5258</v>
      </c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9">
        <f t="shared" si="3"/>
        <v>0</v>
      </c>
    </row>
    <row r="39" spans="7:58" x14ac:dyDescent="0.3">
      <c r="G39" s="15">
        <v>28</v>
      </c>
      <c r="L39" s="14" t="str">
        <f t="shared" si="4"/>
        <v>Arts, entertainment and recreationTop Management</v>
      </c>
      <c r="M39" s="14" t="str">
        <f>Parameters1!$L$15</f>
        <v>Arts, entertainment and recreation</v>
      </c>
      <c r="N39" s="14" t="s">
        <v>11</v>
      </c>
      <c r="O39" s="16">
        <f>'Focus2 Enter CEE Data'!N63</f>
        <v>179</v>
      </c>
      <c r="P39" s="16">
        <f>'Focus2 Enter CEE Data'!O63</f>
        <v>41</v>
      </c>
      <c r="Q39" s="16">
        <f>'Focus2 Enter CEE Data'!P63</f>
        <v>39</v>
      </c>
      <c r="R39" s="16">
        <f>'Focus2 Enter CEE Data'!Q63</f>
        <v>350</v>
      </c>
      <c r="S39" s="16">
        <f>'Focus2 Enter CEE Data'!R63</f>
        <v>116</v>
      </c>
      <c r="T39" s="16">
        <f>'Focus2 Enter CEE Data'!S63</f>
        <v>23</v>
      </c>
      <c r="U39" s="16">
        <f>'Focus2 Enter CEE Data'!T63</f>
        <v>34</v>
      </c>
      <c r="V39" s="16">
        <f>'Focus2 Enter CEE Data'!U63</f>
        <v>135</v>
      </c>
      <c r="W39" s="16">
        <f>'Focus2 Enter CEE Data'!V63</f>
        <v>23</v>
      </c>
      <c r="X39" s="16">
        <f>'Focus2 Enter CEE Data'!W63</f>
        <v>10</v>
      </c>
      <c r="Y39" s="18">
        <f t="shared" si="5"/>
        <v>950</v>
      </c>
      <c r="Z39" s="17">
        <f>'Focus2 Enter CEE Data'!N64</f>
        <v>0.188</v>
      </c>
      <c r="AA39" s="17">
        <f>'Focus2 Enter CEE Data'!O64</f>
        <v>4.2999999999999997E-2</v>
      </c>
      <c r="AB39" s="17">
        <f>'Focus2 Enter CEE Data'!P64</f>
        <v>4.1000000000000002E-2</v>
      </c>
      <c r="AC39" s="17">
        <f>'Focus2 Enter CEE Data'!Q64</f>
        <v>0.37</v>
      </c>
      <c r="AD39" s="17">
        <f>'Focus2 Enter CEE Data'!R64</f>
        <v>0.122</v>
      </c>
      <c r="AE39" s="17">
        <f>'Focus2 Enter CEE Data'!S64</f>
        <v>2.4E-2</v>
      </c>
      <c r="AF39" s="17">
        <f>'Focus2 Enter CEE Data'!T64</f>
        <v>3.5999999999999997E-2</v>
      </c>
      <c r="AG39" s="17">
        <f>'Focus2 Enter CEE Data'!U64</f>
        <v>0.14199999999999999</v>
      </c>
      <c r="AH39" s="17">
        <f>'Focus2 Enter CEE Data'!V64</f>
        <v>2.4E-2</v>
      </c>
      <c r="AI39" s="17">
        <f>'Focus2 Enter CEE Data'!W64</f>
        <v>1.0999999999999999E-2</v>
      </c>
      <c r="AJ39" s="19">
        <f t="shared" si="1"/>
        <v>1.0009999999999999</v>
      </c>
      <c r="AK39" s="16">
        <f>'Focus2 Enter CEE Data'!AC63</f>
        <v>4</v>
      </c>
      <c r="AL39" s="16">
        <f>'Focus2 Enter CEE Data'!AD63</f>
        <v>1</v>
      </c>
      <c r="AM39" s="16">
        <f>'Focus2 Enter CEE Data'!AE63</f>
        <v>2</v>
      </c>
      <c r="AN39" s="16">
        <f>'Focus2 Enter CEE Data'!AF63</f>
        <v>12</v>
      </c>
      <c r="AO39" s="16">
        <f>'Focus2 Enter CEE Data'!AG63</f>
        <v>0</v>
      </c>
      <c r="AP39" s="16">
        <f>'Focus2 Enter CEE Data'!AH63</f>
        <v>3</v>
      </c>
      <c r="AQ39" s="16">
        <f>'Focus2 Enter CEE Data'!AI63</f>
        <v>1</v>
      </c>
      <c r="AR39" s="16">
        <f>'Focus2 Enter CEE Data'!AJ63</f>
        <v>3</v>
      </c>
      <c r="AS39" s="16">
        <f>'Focus2 Enter CEE Data'!AK63</f>
        <v>0</v>
      </c>
      <c r="AT39" s="16">
        <f>'Focus2 Enter CEE Data'!AL63</f>
        <v>0</v>
      </c>
      <c r="AU39" s="18">
        <f t="shared" si="7"/>
        <v>26</v>
      </c>
      <c r="AV39" s="17">
        <f>'Focus2 Enter CEE Data'!AC64</f>
        <v>0.154</v>
      </c>
      <c r="AW39" s="17">
        <f>'Focus2 Enter CEE Data'!AD64</f>
        <v>3.7999999999999999E-2</v>
      </c>
      <c r="AX39" s="17">
        <f>'Focus2 Enter CEE Data'!AE64</f>
        <v>7.6999999999999999E-2</v>
      </c>
      <c r="AY39" s="17">
        <f>'Focus2 Enter CEE Data'!AF64</f>
        <v>0.46</v>
      </c>
      <c r="AZ39" s="17">
        <f>'Focus2 Enter CEE Data'!AG64</f>
        <v>0</v>
      </c>
      <c r="BA39" s="17">
        <f>'Focus2 Enter CEE Data'!AH64</f>
        <v>0.115</v>
      </c>
      <c r="BB39" s="17">
        <f>'Focus2 Enter CEE Data'!AI64</f>
        <v>3.7999999999999999E-2</v>
      </c>
      <c r="BC39" s="17">
        <f>'Focus2 Enter CEE Data'!AJ64</f>
        <v>0.115</v>
      </c>
      <c r="BD39" s="17">
        <f>'Focus2 Enter CEE Data'!AK64</f>
        <v>0</v>
      </c>
      <c r="BE39" s="17">
        <f>'Focus2 Enter CEE Data'!AL64</f>
        <v>0</v>
      </c>
      <c r="BF39" s="19">
        <f t="shared" si="3"/>
        <v>0.99700000000000011</v>
      </c>
    </row>
    <row r="40" spans="7:58" x14ac:dyDescent="0.3">
      <c r="G40" s="15">
        <v>29</v>
      </c>
      <c r="L40" s="14" t="str">
        <f t="shared" si="4"/>
        <v>Arts, entertainment and recreationSenior Management</v>
      </c>
      <c r="M40" s="14" t="str">
        <f>Parameters1!$L$15</f>
        <v>Arts, entertainment and recreation</v>
      </c>
      <c r="N40" s="14" t="s">
        <v>12</v>
      </c>
      <c r="O40" s="16">
        <f>'Focus2 Enter CEE Data'!N65</f>
        <v>655</v>
      </c>
      <c r="P40" s="16">
        <f>'Focus2 Enter CEE Data'!O65</f>
        <v>117</v>
      </c>
      <c r="Q40" s="16">
        <f>'Focus2 Enter CEE Data'!P65</f>
        <v>114</v>
      </c>
      <c r="R40" s="16">
        <f>'Focus2 Enter CEE Data'!Q65</f>
        <v>599</v>
      </c>
      <c r="S40" s="16">
        <f>'Focus2 Enter CEE Data'!R65</f>
        <v>491</v>
      </c>
      <c r="T40" s="16">
        <f>'Focus2 Enter CEE Data'!S65</f>
        <v>110</v>
      </c>
      <c r="U40" s="16">
        <f>'Focus2 Enter CEE Data'!T65</f>
        <v>114</v>
      </c>
      <c r="V40" s="16">
        <f>'Focus2 Enter CEE Data'!U65</f>
        <v>427</v>
      </c>
      <c r="W40" s="16">
        <f>'Focus2 Enter CEE Data'!V65</f>
        <v>34</v>
      </c>
      <c r="X40" s="16">
        <f>'Focus2 Enter CEE Data'!W65</f>
        <v>19</v>
      </c>
      <c r="Y40" s="18">
        <f t="shared" si="5"/>
        <v>2680</v>
      </c>
      <c r="Z40" s="17">
        <f>'Focus2 Enter CEE Data'!N66</f>
        <v>0.24399999999999999</v>
      </c>
      <c r="AA40" s="17">
        <f>'Focus2 Enter CEE Data'!O66</f>
        <v>4.3999999999999997E-2</v>
      </c>
      <c r="AB40" s="17">
        <f>'Focus2 Enter CEE Data'!P66</f>
        <v>4.2999999999999997E-2</v>
      </c>
      <c r="AC40" s="17">
        <f>'Focus2 Enter CEE Data'!Q66</f>
        <v>0.22</v>
      </c>
      <c r="AD40" s="17">
        <f>'Focus2 Enter CEE Data'!R66</f>
        <v>0.183</v>
      </c>
      <c r="AE40" s="17">
        <f>'Focus2 Enter CEE Data'!S66</f>
        <v>4.1000000000000002E-2</v>
      </c>
      <c r="AF40" s="17">
        <f>'Focus2 Enter CEE Data'!T66</f>
        <v>4.2999999999999997E-2</v>
      </c>
      <c r="AG40" s="17">
        <f>'Focus2 Enter CEE Data'!U66</f>
        <v>0.159</v>
      </c>
      <c r="AH40" s="17">
        <f>'Focus2 Enter CEE Data'!V66</f>
        <v>1.2999999999999999E-2</v>
      </c>
      <c r="AI40" s="17">
        <f>'Focus2 Enter CEE Data'!W66</f>
        <v>7.0000000000000001E-3</v>
      </c>
      <c r="AJ40" s="19">
        <f t="shared" si="1"/>
        <v>0.99700000000000011</v>
      </c>
      <c r="AK40" s="16">
        <f>'Focus2 Enter CEE Data'!AC65</f>
        <v>13</v>
      </c>
      <c r="AL40" s="16">
        <f>'Focus2 Enter CEE Data'!AD65</f>
        <v>3</v>
      </c>
      <c r="AM40" s="16">
        <f>'Focus2 Enter CEE Data'!AE65</f>
        <v>0</v>
      </c>
      <c r="AN40" s="16">
        <f>'Focus2 Enter CEE Data'!AF65</f>
        <v>13</v>
      </c>
      <c r="AO40" s="16">
        <f>'Focus2 Enter CEE Data'!AG65</f>
        <v>2</v>
      </c>
      <c r="AP40" s="16">
        <f>'Focus2 Enter CEE Data'!AH65</f>
        <v>2</v>
      </c>
      <c r="AQ40" s="16">
        <f>'Focus2 Enter CEE Data'!AI65</f>
        <v>1</v>
      </c>
      <c r="AR40" s="16">
        <f>'Focus2 Enter CEE Data'!AJ65</f>
        <v>8</v>
      </c>
      <c r="AS40" s="16">
        <f>'Focus2 Enter CEE Data'!AK65</f>
        <v>0</v>
      </c>
      <c r="AT40" s="16">
        <f>'Focus2 Enter CEE Data'!AL65</f>
        <v>0</v>
      </c>
      <c r="AU40" s="18">
        <f t="shared" si="7"/>
        <v>42</v>
      </c>
      <c r="AV40" s="17">
        <f>'Focus2 Enter CEE Data'!AC66</f>
        <v>0.31</v>
      </c>
      <c r="AW40" s="17">
        <f>'Focus2 Enter CEE Data'!AD66</f>
        <v>7.0999999999999994E-2</v>
      </c>
      <c r="AX40" s="17">
        <f>'Focus2 Enter CEE Data'!AE66</f>
        <v>0</v>
      </c>
      <c r="AY40" s="17">
        <f>'Focus2 Enter CEE Data'!AF66</f>
        <v>0.31</v>
      </c>
      <c r="AZ40" s="17">
        <f>'Focus2 Enter CEE Data'!AG66</f>
        <v>4.8000000000000001E-2</v>
      </c>
      <c r="BA40" s="17">
        <f>'Focus2 Enter CEE Data'!AH66</f>
        <v>4.8000000000000001E-2</v>
      </c>
      <c r="BB40" s="17">
        <f>'Focus2 Enter CEE Data'!AI66</f>
        <v>2.4E-2</v>
      </c>
      <c r="BC40" s="17">
        <f>'Focus2 Enter CEE Data'!AJ66</f>
        <v>0.19</v>
      </c>
      <c r="BD40" s="17">
        <f>'Focus2 Enter CEE Data'!AK66</f>
        <v>0</v>
      </c>
      <c r="BE40" s="17">
        <f>'Focus2 Enter CEE Data'!AL66</f>
        <v>0</v>
      </c>
      <c r="BF40" s="19">
        <f t="shared" si="3"/>
        <v>1.0010000000000001</v>
      </c>
    </row>
    <row r="41" spans="7:58" x14ac:dyDescent="0.3">
      <c r="G41" s="15">
        <v>30</v>
      </c>
      <c r="L41" s="14" t="str">
        <f t="shared" si="4"/>
        <v>Arts, entertainment and recreationProfessionally Qualified</v>
      </c>
      <c r="M41" s="14" t="str">
        <f>Parameters1!$L$15</f>
        <v>Arts, entertainment and recreation</v>
      </c>
      <c r="N41" s="14" t="s">
        <v>13</v>
      </c>
      <c r="O41" s="16">
        <f>'Focus2 Enter CEE Data'!N67</f>
        <v>13623</v>
      </c>
      <c r="P41" s="16">
        <f>'Focus2 Enter CEE Data'!O67</f>
        <v>566</v>
      </c>
      <c r="Q41" s="16">
        <f>'Focus2 Enter CEE Data'!P67</f>
        <v>1120</v>
      </c>
      <c r="R41" s="16">
        <f>'Focus2 Enter CEE Data'!Q67</f>
        <v>1396</v>
      </c>
      <c r="S41" s="16">
        <f>'Focus2 Enter CEE Data'!R67</f>
        <v>15526</v>
      </c>
      <c r="T41" s="16">
        <f>'Focus2 Enter CEE Data'!S67</f>
        <v>564</v>
      </c>
      <c r="U41" s="16">
        <f>'Focus2 Enter CEE Data'!T67</f>
        <v>1609</v>
      </c>
      <c r="V41" s="16">
        <f>'Focus2 Enter CEE Data'!U67</f>
        <v>1415</v>
      </c>
      <c r="W41" s="16">
        <f>'Focus2 Enter CEE Data'!V67</f>
        <v>126</v>
      </c>
      <c r="X41" s="16">
        <f>'Focus2 Enter CEE Data'!W67</f>
        <v>34</v>
      </c>
      <c r="Y41" s="18">
        <f t="shared" si="5"/>
        <v>35979</v>
      </c>
      <c r="Z41" s="17">
        <f>'Focus2 Enter CEE Data'!N68</f>
        <v>0.379</v>
      </c>
      <c r="AA41" s="17">
        <f>'Focus2 Enter CEE Data'!O68</f>
        <v>1.6E-2</v>
      </c>
      <c r="AB41" s="17">
        <f>'Focus2 Enter CEE Data'!P68</f>
        <v>3.1E-2</v>
      </c>
      <c r="AC41" s="17">
        <f>'Focus2 Enter CEE Data'!Q68</f>
        <v>0.04</v>
      </c>
      <c r="AD41" s="17">
        <f>'Focus2 Enter CEE Data'!R68</f>
        <v>0.432</v>
      </c>
      <c r="AE41" s="17">
        <f>'Focus2 Enter CEE Data'!S68</f>
        <v>1.6E-2</v>
      </c>
      <c r="AF41" s="17">
        <f>'Focus2 Enter CEE Data'!T68</f>
        <v>4.4999999999999998E-2</v>
      </c>
      <c r="AG41" s="17">
        <f>'Focus2 Enter CEE Data'!U68</f>
        <v>3.9E-2</v>
      </c>
      <c r="AH41" s="17">
        <f>'Focus2 Enter CEE Data'!V68</f>
        <v>4.0000000000000001E-3</v>
      </c>
      <c r="AI41" s="17">
        <f>'Focus2 Enter CEE Data'!W68</f>
        <v>1E-3</v>
      </c>
      <c r="AJ41" s="19">
        <f t="shared" si="1"/>
        <v>1.0029999999999999</v>
      </c>
      <c r="AK41" s="16">
        <f>'Focus2 Enter CEE Data'!AC67</f>
        <v>46</v>
      </c>
      <c r="AL41" s="16">
        <f>'Focus2 Enter CEE Data'!AD67</f>
        <v>7</v>
      </c>
      <c r="AM41" s="16">
        <f>'Focus2 Enter CEE Data'!AE67</f>
        <v>4</v>
      </c>
      <c r="AN41" s="16">
        <f>'Focus2 Enter CEE Data'!AF67</f>
        <v>19</v>
      </c>
      <c r="AO41" s="16">
        <f>'Focus2 Enter CEE Data'!AG67</f>
        <v>35</v>
      </c>
      <c r="AP41" s="16">
        <f>'Focus2 Enter CEE Data'!AH67</f>
        <v>7</v>
      </c>
      <c r="AQ41" s="16">
        <f>'Focus2 Enter CEE Data'!AI67</f>
        <v>5</v>
      </c>
      <c r="AR41" s="16">
        <f>'Focus2 Enter CEE Data'!AJ67</f>
        <v>12</v>
      </c>
      <c r="AS41" s="16">
        <f>'Focus2 Enter CEE Data'!AK67</f>
        <v>1</v>
      </c>
      <c r="AT41" s="16">
        <f>'Focus2 Enter CEE Data'!AL67</f>
        <v>0</v>
      </c>
      <c r="AU41" s="18">
        <f t="shared" si="7"/>
        <v>136</v>
      </c>
      <c r="AV41" s="17">
        <f>'Focus2 Enter CEE Data'!AC68</f>
        <v>0.33800000000000002</v>
      </c>
      <c r="AW41" s="17">
        <f>'Focus2 Enter CEE Data'!AD68</f>
        <v>5.0999999999999997E-2</v>
      </c>
      <c r="AX41" s="17">
        <f>'Focus2 Enter CEE Data'!AE68</f>
        <v>2.9000000000000001E-2</v>
      </c>
      <c r="AY41" s="17">
        <f>'Focus2 Enter CEE Data'!AF68</f>
        <v>0.14000000000000001</v>
      </c>
      <c r="AZ41" s="17">
        <f>'Focus2 Enter CEE Data'!AG68</f>
        <v>0.25700000000000001</v>
      </c>
      <c r="BA41" s="17">
        <f>'Focus2 Enter CEE Data'!AH68</f>
        <v>5.0999999999999997E-2</v>
      </c>
      <c r="BB41" s="17">
        <f>'Focus2 Enter CEE Data'!AI68</f>
        <v>3.6999999999999998E-2</v>
      </c>
      <c r="BC41" s="17">
        <f>'Focus2 Enter CEE Data'!AJ68</f>
        <v>8.7999999999999995E-2</v>
      </c>
      <c r="BD41" s="17">
        <f>'Focus2 Enter CEE Data'!AK68</f>
        <v>7.0000000000000001E-3</v>
      </c>
      <c r="BE41" s="17">
        <f>'Focus2 Enter CEE Data'!AL68</f>
        <v>0</v>
      </c>
      <c r="BF41" s="19">
        <f t="shared" si="3"/>
        <v>0.99800000000000011</v>
      </c>
    </row>
    <row r="42" spans="7:58" x14ac:dyDescent="0.3">
      <c r="G42" s="15">
        <v>31</v>
      </c>
      <c r="L42" s="14" t="str">
        <f t="shared" si="4"/>
        <v>Arts, entertainment and recreationSkilled Technical</v>
      </c>
      <c r="M42" s="14" t="str">
        <f>Parameters1!$L$15</f>
        <v>Arts, entertainment and recreation</v>
      </c>
      <c r="N42" s="14" t="s">
        <v>14</v>
      </c>
      <c r="O42" s="16">
        <f>'Focus2 Enter CEE Data'!N69</f>
        <v>37022</v>
      </c>
      <c r="P42" s="16">
        <f>'Focus2 Enter CEE Data'!O69</f>
        <v>1156</v>
      </c>
      <c r="Q42" s="16">
        <f>'Focus2 Enter CEE Data'!P69</f>
        <v>1277</v>
      </c>
      <c r="R42" s="16">
        <f>'Focus2 Enter CEE Data'!Q69</f>
        <v>1470</v>
      </c>
      <c r="S42" s="16">
        <f>'Focus2 Enter CEE Data'!R69</f>
        <v>82477</v>
      </c>
      <c r="T42" s="16">
        <f>'Focus2 Enter CEE Data'!S69</f>
        <v>1490</v>
      </c>
      <c r="U42" s="16">
        <f>'Focus2 Enter CEE Data'!T69</f>
        <v>4753</v>
      </c>
      <c r="V42" s="16">
        <f>'Focus2 Enter CEE Data'!U69</f>
        <v>3117</v>
      </c>
      <c r="W42" s="16">
        <f>'Focus2 Enter CEE Data'!V69</f>
        <v>268</v>
      </c>
      <c r="X42" s="16">
        <f>'Focus2 Enter CEE Data'!W69</f>
        <v>183</v>
      </c>
      <c r="Y42" s="18">
        <f t="shared" si="5"/>
        <v>133213</v>
      </c>
      <c r="Z42" s="17">
        <f>'Focus2 Enter CEE Data'!N70</f>
        <v>0.27800000000000002</v>
      </c>
      <c r="AA42" s="17">
        <f>'Focus2 Enter CEE Data'!O70</f>
        <v>8.9999999999999993E-3</v>
      </c>
      <c r="AB42" s="17">
        <f>'Focus2 Enter CEE Data'!P70</f>
        <v>0.01</v>
      </c>
      <c r="AC42" s="17">
        <f>'Focus2 Enter CEE Data'!Q70</f>
        <v>0.01</v>
      </c>
      <c r="AD42" s="17">
        <f>'Focus2 Enter CEE Data'!R70</f>
        <v>0.61899999999999999</v>
      </c>
      <c r="AE42" s="17">
        <f>'Focus2 Enter CEE Data'!S70</f>
        <v>1.0999999999999999E-2</v>
      </c>
      <c r="AF42" s="17">
        <f>'Focus2 Enter CEE Data'!T70</f>
        <v>3.5999999999999997E-2</v>
      </c>
      <c r="AG42" s="17">
        <f>'Focus2 Enter CEE Data'!U70</f>
        <v>2.3E-2</v>
      </c>
      <c r="AH42" s="17">
        <f>'Focus2 Enter CEE Data'!V70</f>
        <v>2E-3</v>
      </c>
      <c r="AI42" s="17">
        <f>'Focus2 Enter CEE Data'!W70</f>
        <v>1E-3</v>
      </c>
      <c r="AJ42" s="19">
        <f t="shared" si="1"/>
        <v>0.99900000000000011</v>
      </c>
      <c r="AK42" s="16">
        <f>'Focus2 Enter CEE Data'!AC69</f>
        <v>96</v>
      </c>
      <c r="AL42" s="16">
        <f>'Focus2 Enter CEE Data'!AD69</f>
        <v>19</v>
      </c>
      <c r="AM42" s="16">
        <f>'Focus2 Enter CEE Data'!AE69</f>
        <v>8</v>
      </c>
      <c r="AN42" s="16">
        <f>'Focus2 Enter CEE Data'!AF69</f>
        <v>20</v>
      </c>
      <c r="AO42" s="16">
        <f>'Focus2 Enter CEE Data'!AG69</f>
        <v>107</v>
      </c>
      <c r="AP42" s="16">
        <f>'Focus2 Enter CEE Data'!AH69</f>
        <v>11</v>
      </c>
      <c r="AQ42" s="16">
        <f>'Focus2 Enter CEE Data'!AI69</f>
        <v>8</v>
      </c>
      <c r="AR42" s="16">
        <f>'Focus2 Enter CEE Data'!AJ69</f>
        <v>25</v>
      </c>
      <c r="AS42" s="16">
        <f>'Focus2 Enter CEE Data'!AK69</f>
        <v>0</v>
      </c>
      <c r="AT42" s="16">
        <f>'Focus2 Enter CEE Data'!AL69</f>
        <v>0</v>
      </c>
      <c r="AU42" s="18">
        <f t="shared" si="7"/>
        <v>294</v>
      </c>
      <c r="AV42" s="17">
        <f>'Focus2 Enter CEE Data'!AC70</f>
        <v>0.32700000000000001</v>
      </c>
      <c r="AW42" s="17">
        <f>'Focus2 Enter CEE Data'!AD70</f>
        <v>6.5000000000000002E-2</v>
      </c>
      <c r="AX42" s="17">
        <f>'Focus2 Enter CEE Data'!AE70</f>
        <v>2.7E-2</v>
      </c>
      <c r="AY42" s="17">
        <f>'Focus2 Enter CEE Data'!AF70</f>
        <v>7.0000000000000007E-2</v>
      </c>
      <c r="AZ42" s="17">
        <f>'Focus2 Enter CEE Data'!AG70</f>
        <v>0.36399999999999999</v>
      </c>
      <c r="BA42" s="17">
        <f>'Focus2 Enter CEE Data'!AH70</f>
        <v>3.6999999999999998E-2</v>
      </c>
      <c r="BB42" s="17">
        <f>'Focus2 Enter CEE Data'!AI70</f>
        <v>2.7E-2</v>
      </c>
      <c r="BC42" s="17">
        <f>'Focus2 Enter CEE Data'!AJ70</f>
        <v>8.5000000000000006E-2</v>
      </c>
      <c r="BD42" s="17">
        <f>'Focus2 Enter CEE Data'!AK70</f>
        <v>0</v>
      </c>
      <c r="BE42" s="17">
        <f>'Focus2 Enter CEE Data'!AL70</f>
        <v>0</v>
      </c>
      <c r="BF42" s="19">
        <f t="shared" si="3"/>
        <v>1.002</v>
      </c>
    </row>
    <row r="43" spans="7:58" x14ac:dyDescent="0.3">
      <c r="G43" s="15">
        <v>32</v>
      </c>
      <c r="L43" s="14" t="str">
        <f t="shared" si="4"/>
        <v>Arts, entertainment and recreationSemi-skilled</v>
      </c>
      <c r="M43" s="14" t="str">
        <f>Parameters1!$L$15</f>
        <v>Arts, entertainment and recreation</v>
      </c>
      <c r="N43" s="14" t="s">
        <v>15</v>
      </c>
      <c r="O43" s="16">
        <f>'Focus2 Enter CEE Data'!N71</f>
        <v>21467</v>
      </c>
      <c r="P43" s="16">
        <f>'Focus2 Enter CEE Data'!O71</f>
        <v>1441</v>
      </c>
      <c r="Q43" s="16">
        <f>'Focus2 Enter CEE Data'!P71</f>
        <v>439</v>
      </c>
      <c r="R43" s="16">
        <f>'Focus2 Enter CEE Data'!Q71</f>
        <v>608</v>
      </c>
      <c r="S43" s="16">
        <f>'Focus2 Enter CEE Data'!R71</f>
        <v>23885</v>
      </c>
      <c r="T43" s="16">
        <f>'Focus2 Enter CEE Data'!S71</f>
        <v>1753</v>
      </c>
      <c r="U43" s="16">
        <f>'Focus2 Enter CEE Data'!T71</f>
        <v>574</v>
      </c>
      <c r="V43" s="16">
        <f>'Focus2 Enter CEE Data'!U71</f>
        <v>721</v>
      </c>
      <c r="W43" s="16">
        <f>'Focus2 Enter CEE Data'!V71</f>
        <v>301</v>
      </c>
      <c r="X43" s="16">
        <f>'Focus2 Enter CEE Data'!W71</f>
        <v>244</v>
      </c>
      <c r="Y43" s="18">
        <f t="shared" si="5"/>
        <v>51433</v>
      </c>
      <c r="Z43" s="17">
        <f>'Focus2 Enter CEE Data'!N72</f>
        <v>0.41699999999999998</v>
      </c>
      <c r="AA43" s="17">
        <f>'Focus2 Enter CEE Data'!O72</f>
        <v>2.8000000000000001E-2</v>
      </c>
      <c r="AB43" s="17">
        <f>'Focus2 Enter CEE Data'!P72</f>
        <v>8.9999999999999993E-3</v>
      </c>
      <c r="AC43" s="17">
        <f>'Focus2 Enter CEE Data'!Q72</f>
        <v>0.01</v>
      </c>
      <c r="AD43" s="17">
        <f>'Focus2 Enter CEE Data'!R72</f>
        <v>0.46400000000000002</v>
      </c>
      <c r="AE43" s="17">
        <f>'Focus2 Enter CEE Data'!S72</f>
        <v>3.4000000000000002E-2</v>
      </c>
      <c r="AF43" s="17">
        <f>'Focus2 Enter CEE Data'!T72</f>
        <v>1.0999999999999999E-2</v>
      </c>
      <c r="AG43" s="17">
        <f>'Focus2 Enter CEE Data'!U72</f>
        <v>1.4E-2</v>
      </c>
      <c r="AH43" s="17">
        <f>'Focus2 Enter CEE Data'!V72</f>
        <v>6.0000000000000001E-3</v>
      </c>
      <c r="AI43" s="17">
        <f>'Focus2 Enter CEE Data'!W72</f>
        <v>5.0000000000000001E-3</v>
      </c>
      <c r="AJ43" s="19">
        <f t="shared" si="1"/>
        <v>0.99800000000000011</v>
      </c>
      <c r="AK43" s="16">
        <f>'Focus2 Enter CEE Data'!AC71</f>
        <v>122</v>
      </c>
      <c r="AL43" s="16">
        <f>'Focus2 Enter CEE Data'!AD71</f>
        <v>20</v>
      </c>
      <c r="AM43" s="16">
        <f>'Focus2 Enter CEE Data'!AE71</f>
        <v>8</v>
      </c>
      <c r="AN43" s="16">
        <f>'Focus2 Enter CEE Data'!AF71</f>
        <v>16</v>
      </c>
      <c r="AO43" s="16">
        <f>'Focus2 Enter CEE Data'!AG71</f>
        <v>177</v>
      </c>
      <c r="AP43" s="16">
        <f>'Focus2 Enter CEE Data'!AH71</f>
        <v>17</v>
      </c>
      <c r="AQ43" s="16">
        <f>'Focus2 Enter CEE Data'!AI71</f>
        <v>6</v>
      </c>
      <c r="AR43" s="16">
        <f>'Focus2 Enter CEE Data'!AJ71</f>
        <v>15</v>
      </c>
      <c r="AS43" s="16">
        <f>'Focus2 Enter CEE Data'!AK71</f>
        <v>0</v>
      </c>
      <c r="AT43" s="16">
        <f>'Focus2 Enter CEE Data'!AL71</f>
        <v>1</v>
      </c>
      <c r="AU43" s="18">
        <f t="shared" si="7"/>
        <v>382</v>
      </c>
      <c r="AV43" s="17">
        <f>'Focus2 Enter CEE Data'!AC72</f>
        <v>0.31900000000000001</v>
      </c>
      <c r="AW43" s="17">
        <f>'Focus2 Enter CEE Data'!AD72</f>
        <v>5.1999999999999998E-2</v>
      </c>
      <c r="AX43" s="17">
        <f>'Focus2 Enter CEE Data'!AE72</f>
        <v>2.1000000000000001E-2</v>
      </c>
      <c r="AY43" s="17">
        <f>'Focus2 Enter CEE Data'!AF72</f>
        <v>0.04</v>
      </c>
      <c r="AZ43" s="17">
        <f>'Focus2 Enter CEE Data'!AG72</f>
        <v>0.46300000000000002</v>
      </c>
      <c r="BA43" s="17">
        <f>'Focus2 Enter CEE Data'!AH72</f>
        <v>4.4999999999999998E-2</v>
      </c>
      <c r="BB43" s="17">
        <f>'Focus2 Enter CEE Data'!AI72</f>
        <v>1.6E-2</v>
      </c>
      <c r="BC43" s="17">
        <f>'Focus2 Enter CEE Data'!AJ72</f>
        <v>3.9E-2</v>
      </c>
      <c r="BD43" s="17">
        <f>'Focus2 Enter CEE Data'!AK72</f>
        <v>0</v>
      </c>
      <c r="BE43" s="17">
        <f>'Focus2 Enter CEE Data'!AL72</f>
        <v>3.0000000000000001E-3</v>
      </c>
      <c r="BF43" s="19">
        <f t="shared" si="3"/>
        <v>0.99800000000000011</v>
      </c>
    </row>
    <row r="44" spans="7:58" x14ac:dyDescent="0.3">
      <c r="G44" s="15">
        <v>33</v>
      </c>
      <c r="L44" s="14" t="str">
        <f t="shared" si="4"/>
        <v>Arts, entertainment and recreationUnskilled</v>
      </c>
      <c r="M44" s="14" t="str">
        <f>Parameters1!$L$15</f>
        <v>Arts, entertainment and recreation</v>
      </c>
      <c r="N44" s="14" t="s">
        <v>16</v>
      </c>
      <c r="O44" s="16">
        <f>'Focus2 Enter CEE Data'!N73</f>
        <v>4435</v>
      </c>
      <c r="P44" s="16">
        <f>'Focus2 Enter CEE Data'!O73</f>
        <v>415</v>
      </c>
      <c r="Q44" s="16">
        <f>'Focus2 Enter CEE Data'!P73</f>
        <v>53</v>
      </c>
      <c r="R44" s="16">
        <f>'Focus2 Enter CEE Data'!Q73</f>
        <v>73</v>
      </c>
      <c r="S44" s="16">
        <f>'Focus2 Enter CEE Data'!R73</f>
        <v>5325</v>
      </c>
      <c r="T44" s="16">
        <f>'Focus2 Enter CEE Data'!S73</f>
        <v>305</v>
      </c>
      <c r="U44" s="16">
        <f>'Focus2 Enter CEE Data'!T73</f>
        <v>32</v>
      </c>
      <c r="V44" s="16">
        <f>'Focus2 Enter CEE Data'!U73</f>
        <v>34</v>
      </c>
      <c r="W44" s="16">
        <f>'Focus2 Enter CEE Data'!V73</f>
        <v>141</v>
      </c>
      <c r="X44" s="16">
        <f>'Focus2 Enter CEE Data'!W73</f>
        <v>85</v>
      </c>
      <c r="Y44" s="18">
        <f t="shared" si="5"/>
        <v>10898</v>
      </c>
      <c r="Z44" s="17">
        <f>'Focus2 Enter CEE Data'!N74</f>
        <v>0.40699999999999997</v>
      </c>
      <c r="AA44" s="17">
        <f>'Focus2 Enter CEE Data'!O74</f>
        <v>3.7999999999999999E-2</v>
      </c>
      <c r="AB44" s="17">
        <f>'Focus2 Enter CEE Data'!P74</f>
        <v>5.0000000000000001E-3</v>
      </c>
      <c r="AC44" s="17">
        <f>'Focus2 Enter CEE Data'!Q74</f>
        <v>0.01</v>
      </c>
      <c r="AD44" s="17">
        <f>'Focus2 Enter CEE Data'!R74</f>
        <v>0.48899999999999999</v>
      </c>
      <c r="AE44" s="17">
        <f>'Focus2 Enter CEE Data'!S74</f>
        <v>2.8000000000000001E-2</v>
      </c>
      <c r="AF44" s="17">
        <f>'Focus2 Enter CEE Data'!T74</f>
        <v>3.0000000000000001E-3</v>
      </c>
      <c r="AG44" s="17">
        <f>'Focus2 Enter CEE Data'!U74</f>
        <v>3.0000000000000001E-3</v>
      </c>
      <c r="AH44" s="17">
        <f>'Focus2 Enter CEE Data'!V74</f>
        <v>1.2999999999999999E-2</v>
      </c>
      <c r="AI44" s="17">
        <f>'Focus2 Enter CEE Data'!W74</f>
        <v>8.0000000000000002E-3</v>
      </c>
      <c r="AJ44" s="19">
        <f t="shared" si="1"/>
        <v>1.004</v>
      </c>
      <c r="AK44" s="16">
        <f>'Focus2 Enter CEE Data'!AC73</f>
        <v>116</v>
      </c>
      <c r="AL44" s="16">
        <f>'Focus2 Enter CEE Data'!AD73</f>
        <v>13</v>
      </c>
      <c r="AM44" s="16">
        <f>'Focus2 Enter CEE Data'!AE73</f>
        <v>4</v>
      </c>
      <c r="AN44" s="16">
        <f>'Focus2 Enter CEE Data'!AF73</f>
        <v>4</v>
      </c>
      <c r="AO44" s="16">
        <f>'Focus2 Enter CEE Data'!AG73</f>
        <v>129</v>
      </c>
      <c r="AP44" s="16">
        <f>'Focus2 Enter CEE Data'!AH73</f>
        <v>16</v>
      </c>
      <c r="AQ44" s="16">
        <f>'Focus2 Enter CEE Data'!AI73</f>
        <v>1</v>
      </c>
      <c r="AR44" s="16">
        <f>'Focus2 Enter CEE Data'!AJ73</f>
        <v>1</v>
      </c>
      <c r="AS44" s="16">
        <f>'Focus2 Enter CEE Data'!AK73</f>
        <v>1</v>
      </c>
      <c r="AT44" s="16">
        <f>'Focus2 Enter CEE Data'!AL73</f>
        <v>0</v>
      </c>
      <c r="AU44" s="18">
        <f t="shared" si="7"/>
        <v>285</v>
      </c>
      <c r="AV44" s="17">
        <f>'Focus2 Enter CEE Data'!AC74</f>
        <v>0.40699999999999997</v>
      </c>
      <c r="AW44" s="17">
        <f>'Focus2 Enter CEE Data'!AD74</f>
        <v>4.5999999999999999E-2</v>
      </c>
      <c r="AX44" s="17">
        <f>'Focus2 Enter CEE Data'!AE74</f>
        <v>1.4E-2</v>
      </c>
      <c r="AY44" s="17">
        <f>'Focus2 Enter CEE Data'!AF74</f>
        <v>0.01</v>
      </c>
      <c r="AZ44" s="17">
        <f>'Focus2 Enter CEE Data'!AG74</f>
        <v>0.45300000000000001</v>
      </c>
      <c r="BA44" s="17">
        <f>'Focus2 Enter CEE Data'!AH74</f>
        <v>5.6000000000000001E-2</v>
      </c>
      <c r="BB44" s="17">
        <f>'Focus2 Enter CEE Data'!AI74</f>
        <v>4.0000000000000001E-3</v>
      </c>
      <c r="BC44" s="17">
        <f>'Focus2 Enter CEE Data'!AJ74</f>
        <v>4.0000000000000001E-3</v>
      </c>
      <c r="BD44" s="17">
        <f>'Focus2 Enter CEE Data'!AK74</f>
        <v>4.0000000000000001E-3</v>
      </c>
      <c r="BE44" s="17">
        <f>'Focus2 Enter CEE Data'!AL74</f>
        <v>0</v>
      </c>
      <c r="BF44" s="19">
        <f t="shared" si="3"/>
        <v>0.998</v>
      </c>
    </row>
    <row r="45" spans="7:58" x14ac:dyDescent="0.3">
      <c r="G45" s="15">
        <v>34</v>
      </c>
      <c r="L45" s="14" t="str">
        <f t="shared" si="4"/>
        <v>Arts, entertainment and recreationTotal Permanent</v>
      </c>
      <c r="M45" s="14" t="str">
        <f>Parameters1!$L$15</f>
        <v>Arts, entertainment and recreation</v>
      </c>
      <c r="N45" s="14" t="s">
        <v>17</v>
      </c>
      <c r="O45" s="16">
        <f>'Focus2 Enter CEE Data'!N75</f>
        <v>77381</v>
      </c>
      <c r="P45" s="16">
        <f>'Focus2 Enter CEE Data'!O75</f>
        <v>3736</v>
      </c>
      <c r="Q45" s="16">
        <f>'Focus2 Enter CEE Data'!P75</f>
        <v>3042</v>
      </c>
      <c r="R45" s="16">
        <f>'Focus2 Enter CEE Data'!Q75</f>
        <v>4496</v>
      </c>
      <c r="S45" s="16">
        <f>'Focus2 Enter CEE Data'!R75</f>
        <v>127820</v>
      </c>
      <c r="T45" s="16">
        <f>'Focus2 Enter CEE Data'!S75</f>
        <v>4245</v>
      </c>
      <c r="U45" s="16">
        <f>'Focus2 Enter CEE Data'!T75</f>
        <v>7116</v>
      </c>
      <c r="V45" s="16">
        <f>'Focus2 Enter CEE Data'!U75</f>
        <v>5849</v>
      </c>
      <c r="W45" s="16">
        <f>'Focus2 Enter CEE Data'!V75</f>
        <v>893</v>
      </c>
      <c r="X45" s="16">
        <f>'Focus2 Enter CEE Data'!W75</f>
        <v>575</v>
      </c>
      <c r="Y45" s="18">
        <f t="shared" si="5"/>
        <v>235153</v>
      </c>
      <c r="Z45" s="17">
        <f>'Focus2 Enter CEE Data'!N76</f>
        <v>0.32900000000000001</v>
      </c>
      <c r="AA45" s="17">
        <f>'Focus2 Enter CEE Data'!O76</f>
        <v>1.6E-2</v>
      </c>
      <c r="AB45" s="17">
        <f>'Focus2 Enter CEE Data'!P76</f>
        <v>1.2999999999999999E-2</v>
      </c>
      <c r="AC45" s="17">
        <f>'Focus2 Enter CEE Data'!Q76</f>
        <v>1.9E-2</v>
      </c>
      <c r="AD45" s="17">
        <f>'Focus2 Enter CEE Data'!R76</f>
        <v>0.54400000000000004</v>
      </c>
      <c r="AE45" s="17">
        <f>'Focus2 Enter CEE Data'!S76</f>
        <v>1.7999999999999999E-2</v>
      </c>
      <c r="AF45" s="17">
        <f>'Focus2 Enter CEE Data'!T76</f>
        <v>0.03</v>
      </c>
      <c r="AG45" s="17">
        <f>'Focus2 Enter CEE Data'!U76</f>
        <v>2.5000000000000001E-2</v>
      </c>
      <c r="AH45" s="17">
        <f>'Focus2 Enter CEE Data'!V76</f>
        <v>4.0000000000000001E-3</v>
      </c>
      <c r="AI45" s="17">
        <f>'Focus2 Enter CEE Data'!W76</f>
        <v>2E-3</v>
      </c>
      <c r="AJ45" s="19">
        <f t="shared" si="1"/>
        <v>1</v>
      </c>
      <c r="AK45" s="16">
        <f>'Focus2 Enter CEE Data'!AC75</f>
        <v>397</v>
      </c>
      <c r="AL45" s="16">
        <f>'Focus2 Enter CEE Data'!AD75</f>
        <v>63</v>
      </c>
      <c r="AM45" s="16">
        <f>'Focus2 Enter CEE Data'!AE75</f>
        <v>26</v>
      </c>
      <c r="AN45" s="16">
        <f>'Focus2 Enter CEE Data'!AF75</f>
        <v>84</v>
      </c>
      <c r="AO45" s="16">
        <f>'Focus2 Enter CEE Data'!AG75</f>
        <v>450</v>
      </c>
      <c r="AP45" s="16">
        <f>'Focus2 Enter CEE Data'!AH75</f>
        <v>56</v>
      </c>
      <c r="AQ45" s="16">
        <f>'Focus2 Enter CEE Data'!AI75</f>
        <v>22</v>
      </c>
      <c r="AR45" s="16">
        <f>'Focus2 Enter CEE Data'!AJ75</f>
        <v>64</v>
      </c>
      <c r="AS45" s="16">
        <f>'Focus2 Enter CEE Data'!AK75</f>
        <v>2</v>
      </c>
      <c r="AT45" s="16">
        <f>'Focus2 Enter CEE Data'!AL75</f>
        <v>1</v>
      </c>
      <c r="AU45" s="18">
        <f t="shared" si="7"/>
        <v>1165</v>
      </c>
      <c r="AV45" s="17">
        <f>'Focus2 Enter CEE Data'!AC76</f>
        <v>0.34100000000000003</v>
      </c>
      <c r="AW45" s="17">
        <f>'Focus2 Enter CEE Data'!AD76</f>
        <v>5.3999999999999999E-2</v>
      </c>
      <c r="AX45" s="17">
        <f>'Focus2 Enter CEE Data'!AE76</f>
        <v>2.1999999999999999E-2</v>
      </c>
      <c r="AY45" s="17">
        <f>'Focus2 Enter CEE Data'!AF76</f>
        <v>7.1999999999999995E-2</v>
      </c>
      <c r="AZ45" s="17">
        <f>'Focus2 Enter CEE Data'!AG76</f>
        <v>0.38600000000000001</v>
      </c>
      <c r="BA45" s="17">
        <f>'Focus2 Enter CEE Data'!AH76</f>
        <v>4.8000000000000001E-2</v>
      </c>
      <c r="BB45" s="17">
        <f>'Focus2 Enter CEE Data'!AI76</f>
        <v>1.9E-2</v>
      </c>
      <c r="BC45" s="17">
        <f>'Focus2 Enter CEE Data'!AJ76</f>
        <v>5.5E-2</v>
      </c>
      <c r="BD45" s="17">
        <f>'Focus2 Enter CEE Data'!AK76</f>
        <v>2E-3</v>
      </c>
      <c r="BE45" s="17">
        <f>'Focus2 Enter CEE Data'!AL76</f>
        <v>1E-3</v>
      </c>
      <c r="BF45" s="19">
        <f t="shared" si="3"/>
        <v>1</v>
      </c>
    </row>
    <row r="46" spans="7:58" x14ac:dyDescent="0.3">
      <c r="G46" s="15">
        <v>35</v>
      </c>
      <c r="L46" s="14" t="str">
        <f t="shared" si="4"/>
        <v>Arts, entertainment and recreationTemporary employees</v>
      </c>
      <c r="M46" s="14" t="str">
        <f>Parameters1!$L$15</f>
        <v>Arts, entertainment and recreation</v>
      </c>
      <c r="N46" s="14" t="s">
        <v>18</v>
      </c>
      <c r="O46" s="16">
        <f>'Focus2 Enter CEE Data'!N77</f>
        <v>8248</v>
      </c>
      <c r="P46" s="16">
        <f>'Focus2 Enter CEE Data'!O77</f>
        <v>471</v>
      </c>
      <c r="Q46" s="16">
        <f>'Focus2 Enter CEE Data'!P77</f>
        <v>87</v>
      </c>
      <c r="R46" s="16">
        <f>'Focus2 Enter CEE Data'!Q77</f>
        <v>267</v>
      </c>
      <c r="S46" s="16">
        <f>'Focus2 Enter CEE Data'!R77</f>
        <v>36567</v>
      </c>
      <c r="T46" s="16">
        <f>'Focus2 Enter CEE Data'!S77</f>
        <v>404</v>
      </c>
      <c r="U46" s="16">
        <f>'Focus2 Enter CEE Data'!T77</f>
        <v>457</v>
      </c>
      <c r="V46" s="16">
        <f>'Focus2 Enter CEE Data'!U77</f>
        <v>314</v>
      </c>
      <c r="W46" s="16">
        <f>'Focus2 Enter CEE Data'!V77</f>
        <v>73</v>
      </c>
      <c r="X46" s="16">
        <f>'Focus2 Enter CEE Data'!W77</f>
        <v>36</v>
      </c>
      <c r="Y46" s="18">
        <f t="shared" si="5"/>
        <v>46924</v>
      </c>
      <c r="Z46" s="17">
        <f>'Focus2 Enter CEE Data'!N78</f>
        <v>0.17599999999999999</v>
      </c>
      <c r="AA46" s="17">
        <f>'Focus2 Enter CEE Data'!O78</f>
        <v>0.01</v>
      </c>
      <c r="AB46" s="17">
        <f>'Focus2 Enter CEE Data'!P78</f>
        <v>2E-3</v>
      </c>
      <c r="AC46" s="17">
        <f>'Focus2 Enter CEE Data'!Q78</f>
        <v>6.0000000000000001E-3</v>
      </c>
      <c r="AD46" s="17">
        <f>'Focus2 Enter CEE Data'!R78</f>
        <v>0.77900000000000003</v>
      </c>
      <c r="AE46" s="17">
        <f>'Focus2 Enter CEE Data'!S78</f>
        <v>8.9999999999999993E-3</v>
      </c>
      <c r="AF46" s="17">
        <f>'Focus2 Enter CEE Data'!T78</f>
        <v>0.01</v>
      </c>
      <c r="AG46" s="17">
        <f>'Focus2 Enter CEE Data'!U78</f>
        <v>7.0000000000000001E-3</v>
      </c>
      <c r="AH46" s="17">
        <f>'Focus2 Enter CEE Data'!V78</f>
        <v>2E-3</v>
      </c>
      <c r="AI46" s="17">
        <f>'Focus2 Enter CEE Data'!W78</f>
        <v>1E-3</v>
      </c>
      <c r="AJ46" s="19">
        <f t="shared" si="1"/>
        <v>1.002</v>
      </c>
      <c r="AK46" s="16">
        <f>'Focus2 Enter CEE Data'!AC77</f>
        <v>29</v>
      </c>
      <c r="AL46" s="16">
        <f>'Focus2 Enter CEE Data'!AD77</f>
        <v>5</v>
      </c>
      <c r="AM46" s="16">
        <f>'Focus2 Enter CEE Data'!AE77</f>
        <v>0</v>
      </c>
      <c r="AN46" s="16">
        <f>'Focus2 Enter CEE Data'!AF77</f>
        <v>0</v>
      </c>
      <c r="AO46" s="16">
        <f>'Focus2 Enter CEE Data'!AG77</f>
        <v>30</v>
      </c>
      <c r="AP46" s="16">
        <f>'Focus2 Enter CEE Data'!AH77</f>
        <v>2</v>
      </c>
      <c r="AQ46" s="16">
        <f>'Focus2 Enter CEE Data'!AI77</f>
        <v>0</v>
      </c>
      <c r="AR46" s="16">
        <f>'Focus2 Enter CEE Data'!AJ77</f>
        <v>1</v>
      </c>
      <c r="AS46" s="16">
        <f>'Focus2 Enter CEE Data'!AK77</f>
        <v>0</v>
      </c>
      <c r="AT46" s="16">
        <f>'Focus2 Enter CEE Data'!AL77</f>
        <v>0</v>
      </c>
      <c r="AU46" s="18">
        <f t="shared" si="7"/>
        <v>67</v>
      </c>
      <c r="AV46" s="17">
        <f>'Focus2 Enter CEE Data'!AC78</f>
        <v>0.433</v>
      </c>
      <c r="AW46" s="17">
        <f>'Focus2 Enter CEE Data'!AD78</f>
        <v>7.4999999999999997E-2</v>
      </c>
      <c r="AX46" s="17">
        <f>'Focus2 Enter CEE Data'!AE78</f>
        <v>0</v>
      </c>
      <c r="AY46" s="17">
        <f>'Focus2 Enter CEE Data'!AF78</f>
        <v>0</v>
      </c>
      <c r="AZ46" s="17">
        <f>'Focus2 Enter CEE Data'!AG78</f>
        <v>0.44800000000000001</v>
      </c>
      <c r="BA46" s="17">
        <f>'Focus2 Enter CEE Data'!AH78</f>
        <v>0.03</v>
      </c>
      <c r="BB46" s="17">
        <f>'Focus2 Enter CEE Data'!AI78</f>
        <v>0</v>
      </c>
      <c r="BC46" s="17">
        <f>'Focus2 Enter CEE Data'!AJ78</f>
        <v>1.4999999999999999E-2</v>
      </c>
      <c r="BD46" s="17">
        <f>'Focus2 Enter CEE Data'!AK78</f>
        <v>0</v>
      </c>
      <c r="BE46" s="17">
        <f>'Focus2 Enter CEE Data'!AL78</f>
        <v>0</v>
      </c>
      <c r="BF46" s="19">
        <f t="shared" si="3"/>
        <v>1.0009999999999999</v>
      </c>
    </row>
    <row r="47" spans="7:58" x14ac:dyDescent="0.3">
      <c r="G47" s="15">
        <v>36</v>
      </c>
      <c r="L47" s="14" t="str">
        <f t="shared" si="4"/>
        <v>Arts, entertainment and recreationGrand Total</v>
      </c>
      <c r="M47" s="14" t="str">
        <f>Parameters1!$L$15</f>
        <v>Arts, entertainment and recreation</v>
      </c>
      <c r="N47" s="14" t="s">
        <v>19</v>
      </c>
      <c r="O47" s="16">
        <f>'Focus2 Enter CEE Data'!N79</f>
        <v>85629</v>
      </c>
      <c r="P47" s="16">
        <f>'Focus2 Enter CEE Data'!O79</f>
        <v>4207</v>
      </c>
      <c r="Q47" s="16">
        <f>'Focus2 Enter CEE Data'!P79</f>
        <v>3129</v>
      </c>
      <c r="R47" s="16">
        <f>'Focus2 Enter CEE Data'!Q79</f>
        <v>4763</v>
      </c>
      <c r="S47" s="16">
        <f>'Focus2 Enter CEE Data'!R79</f>
        <v>164387</v>
      </c>
      <c r="T47" s="16">
        <f>'Focus2 Enter CEE Data'!S79</f>
        <v>4649</v>
      </c>
      <c r="U47" s="16">
        <f>'Focus2 Enter CEE Data'!T79</f>
        <v>7573</v>
      </c>
      <c r="V47" s="16">
        <f>'Focus2 Enter CEE Data'!U79</f>
        <v>6163</v>
      </c>
      <c r="W47" s="16">
        <f>'Focus2 Enter CEE Data'!V79</f>
        <v>966</v>
      </c>
      <c r="X47" s="16">
        <f>'Focus2 Enter CEE Data'!W79</f>
        <v>611</v>
      </c>
      <c r="Y47" s="18">
        <f t="shared" si="5"/>
        <v>282077</v>
      </c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9">
        <f t="shared" si="1"/>
        <v>0</v>
      </c>
      <c r="AK47" s="16">
        <f>'Focus2 Enter CEE Data'!AC79</f>
        <v>426</v>
      </c>
      <c r="AL47" s="16">
        <f>'Focus2 Enter CEE Data'!AD79</f>
        <v>68</v>
      </c>
      <c r="AM47" s="16">
        <f>'Focus2 Enter CEE Data'!AE79</f>
        <v>26</v>
      </c>
      <c r="AN47" s="16">
        <f>'Focus2 Enter CEE Data'!AF79</f>
        <v>84</v>
      </c>
      <c r="AO47" s="16">
        <f>'Focus2 Enter CEE Data'!AG79</f>
        <v>480</v>
      </c>
      <c r="AP47" s="16">
        <f>'Focus2 Enter CEE Data'!AH79</f>
        <v>58</v>
      </c>
      <c r="AQ47" s="16">
        <f>'Focus2 Enter CEE Data'!AI79</f>
        <v>22</v>
      </c>
      <c r="AR47" s="16">
        <f>'Focus2 Enter CEE Data'!AJ79</f>
        <v>65</v>
      </c>
      <c r="AS47" s="16">
        <f>'Focus2 Enter CEE Data'!AK79</f>
        <v>2</v>
      </c>
      <c r="AT47" s="16">
        <f>'Focus2 Enter CEE Data'!AL79</f>
        <v>1</v>
      </c>
      <c r="AU47" s="18">
        <f t="shared" si="7"/>
        <v>1232</v>
      </c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9">
        <f t="shared" si="3"/>
        <v>0</v>
      </c>
    </row>
    <row r="48" spans="7:58" x14ac:dyDescent="0.3">
      <c r="G48" s="15">
        <v>37</v>
      </c>
      <c r="L48" s="14" t="str">
        <f t="shared" si="4"/>
        <v>ConstructionTop Management</v>
      </c>
      <c r="M48" s="14" t="str">
        <f>Parameters1!$L$16</f>
        <v>Construction</v>
      </c>
      <c r="N48" s="14" t="s">
        <v>11</v>
      </c>
      <c r="O48" s="16">
        <f>'Focus2 Enter CEE Data'!N80</f>
        <v>874</v>
      </c>
      <c r="P48" s="16">
        <f>'Focus2 Enter CEE Data'!O80</f>
        <v>311</v>
      </c>
      <c r="Q48" s="16">
        <f>'Focus2 Enter CEE Data'!P80</f>
        <v>355</v>
      </c>
      <c r="R48" s="16">
        <f>'Focus2 Enter CEE Data'!Q80</f>
        <v>2792</v>
      </c>
      <c r="S48" s="16">
        <f>'Focus2 Enter CEE Data'!R80</f>
        <v>394</v>
      </c>
      <c r="T48" s="16">
        <f>'Focus2 Enter CEE Data'!S80</f>
        <v>185</v>
      </c>
      <c r="U48" s="16">
        <f>'Focus2 Enter CEE Data'!T80</f>
        <v>175</v>
      </c>
      <c r="V48" s="16">
        <f>'Focus2 Enter CEE Data'!U80</f>
        <v>352</v>
      </c>
      <c r="W48" s="16">
        <f>'Focus2 Enter CEE Data'!V80</f>
        <v>95</v>
      </c>
      <c r="X48" s="16">
        <f>'Focus2 Enter CEE Data'!W80</f>
        <v>19</v>
      </c>
      <c r="Y48" s="18">
        <f t="shared" si="5"/>
        <v>5552</v>
      </c>
      <c r="Z48" s="17">
        <f>'Focus2 Enter CEE Data'!N81</f>
        <v>0.157</v>
      </c>
      <c r="AA48" s="17">
        <f>'Focus2 Enter CEE Data'!O81</f>
        <v>5.6000000000000001E-2</v>
      </c>
      <c r="AB48" s="17">
        <f>'Focus2 Enter CEE Data'!P81</f>
        <v>6.4000000000000001E-2</v>
      </c>
      <c r="AC48" s="17">
        <f>'Focus2 Enter CEE Data'!Q81</f>
        <v>0.5</v>
      </c>
      <c r="AD48" s="17">
        <f>'Focus2 Enter CEE Data'!R81</f>
        <v>7.0999999999999994E-2</v>
      </c>
      <c r="AE48" s="17">
        <f>'Focus2 Enter CEE Data'!S81</f>
        <v>3.3000000000000002E-2</v>
      </c>
      <c r="AF48" s="17">
        <f>'Focus2 Enter CEE Data'!T81</f>
        <v>3.2000000000000001E-2</v>
      </c>
      <c r="AG48" s="17">
        <f>'Focus2 Enter CEE Data'!U81</f>
        <v>6.3E-2</v>
      </c>
      <c r="AH48" s="17">
        <f>'Focus2 Enter CEE Data'!V81</f>
        <v>1.7000000000000001E-2</v>
      </c>
      <c r="AI48" s="17">
        <f>'Focus2 Enter CEE Data'!W81</f>
        <v>3.0000000000000001E-3</v>
      </c>
      <c r="AJ48" s="19">
        <f t="shared" si="1"/>
        <v>0.996</v>
      </c>
      <c r="AK48" s="16">
        <f>'Focus2 Enter CEE Data'!AC80</f>
        <v>16</v>
      </c>
      <c r="AL48" s="16">
        <f>'Focus2 Enter CEE Data'!AD80</f>
        <v>9</v>
      </c>
      <c r="AM48" s="16">
        <f>'Focus2 Enter CEE Data'!AE80</f>
        <v>15</v>
      </c>
      <c r="AN48" s="16">
        <f>'Focus2 Enter CEE Data'!AF80</f>
        <v>39</v>
      </c>
      <c r="AO48" s="16">
        <f>'Focus2 Enter CEE Data'!AG80</f>
        <v>5</v>
      </c>
      <c r="AP48" s="16">
        <f>'Focus2 Enter CEE Data'!AH80</f>
        <v>7</v>
      </c>
      <c r="AQ48" s="16">
        <f>'Focus2 Enter CEE Data'!AI80</f>
        <v>4</v>
      </c>
      <c r="AR48" s="16">
        <f>'Focus2 Enter CEE Data'!AJ80</f>
        <v>4</v>
      </c>
      <c r="AS48" s="16">
        <f>'Focus2 Enter CEE Data'!AK80</f>
        <v>1</v>
      </c>
      <c r="AT48" s="16">
        <f>'Focus2 Enter CEE Data'!AL80</f>
        <v>0</v>
      </c>
      <c r="AU48" s="18">
        <f t="shared" si="7"/>
        <v>100</v>
      </c>
      <c r="AV48" s="17">
        <f>'Focus2 Enter CEE Data'!AC81</f>
        <v>0.16</v>
      </c>
      <c r="AW48" s="17">
        <f>'Focus2 Enter CEE Data'!AD81</f>
        <v>0.09</v>
      </c>
      <c r="AX48" s="17">
        <f>'Focus2 Enter CEE Data'!AE81</f>
        <v>0.15</v>
      </c>
      <c r="AY48" s="17">
        <f>'Focus2 Enter CEE Data'!AF81</f>
        <v>0.39</v>
      </c>
      <c r="AZ48" s="17">
        <f>'Focus2 Enter CEE Data'!AG81</f>
        <v>0.05</v>
      </c>
      <c r="BA48" s="17">
        <f>'Focus2 Enter CEE Data'!AH81</f>
        <v>7.0000000000000007E-2</v>
      </c>
      <c r="BB48" s="17">
        <f>'Focus2 Enter CEE Data'!AI81</f>
        <v>0.04</v>
      </c>
      <c r="BC48" s="17">
        <f>'Focus2 Enter CEE Data'!AJ81</f>
        <v>0.04</v>
      </c>
      <c r="BD48" s="17">
        <f>'Focus2 Enter CEE Data'!AK81</f>
        <v>0.01</v>
      </c>
      <c r="BE48" s="17">
        <f>'Focus2 Enter CEE Data'!AL81</f>
        <v>0</v>
      </c>
      <c r="BF48" s="19">
        <f t="shared" si="3"/>
        <v>1.0000000000000002</v>
      </c>
    </row>
    <row r="49" spans="7:58" x14ac:dyDescent="0.3">
      <c r="G49" s="15">
        <v>38</v>
      </c>
      <c r="L49" s="14" t="str">
        <f t="shared" si="4"/>
        <v>ConstructionSenior Management</v>
      </c>
      <c r="M49" s="14" t="str">
        <f>Parameters1!$L$16</f>
        <v>Construction</v>
      </c>
      <c r="N49" s="14" t="s">
        <v>12</v>
      </c>
      <c r="O49" s="16">
        <f>'Focus2 Enter CEE Data'!N82</f>
        <v>2167</v>
      </c>
      <c r="P49" s="16">
        <f>'Focus2 Enter CEE Data'!O82</f>
        <v>682</v>
      </c>
      <c r="Q49" s="16">
        <f>'Focus2 Enter CEE Data'!P82</f>
        <v>566</v>
      </c>
      <c r="R49" s="16">
        <f>'Focus2 Enter CEE Data'!Q82</f>
        <v>3736</v>
      </c>
      <c r="S49" s="16">
        <f>'Focus2 Enter CEE Data'!R82</f>
        <v>974</v>
      </c>
      <c r="T49" s="16">
        <f>'Focus2 Enter CEE Data'!S82</f>
        <v>242</v>
      </c>
      <c r="U49" s="16">
        <f>'Focus2 Enter CEE Data'!T82</f>
        <v>221</v>
      </c>
      <c r="V49" s="16">
        <f>'Focus2 Enter CEE Data'!U82</f>
        <v>1086</v>
      </c>
      <c r="W49" s="16">
        <f>'Focus2 Enter CEE Data'!V82</f>
        <v>222</v>
      </c>
      <c r="X49" s="16">
        <f>'Focus2 Enter CEE Data'!W82</f>
        <v>32</v>
      </c>
      <c r="Y49" s="18">
        <f t="shared" si="5"/>
        <v>9928</v>
      </c>
      <c r="Z49" s="17">
        <f>'Focus2 Enter CEE Data'!N83</f>
        <v>0.218</v>
      </c>
      <c r="AA49" s="17">
        <f>'Focus2 Enter CEE Data'!O83</f>
        <v>6.9000000000000006E-2</v>
      </c>
      <c r="AB49" s="17">
        <f>'Focus2 Enter CEE Data'!P83</f>
        <v>5.7000000000000002E-2</v>
      </c>
      <c r="AC49" s="17">
        <f>'Focus2 Enter CEE Data'!Q83</f>
        <v>0.38</v>
      </c>
      <c r="AD49" s="17">
        <f>'Focus2 Enter CEE Data'!R83</f>
        <v>9.8000000000000004E-2</v>
      </c>
      <c r="AE49" s="17">
        <f>'Focus2 Enter CEE Data'!S83</f>
        <v>2.4E-2</v>
      </c>
      <c r="AF49" s="17">
        <f>'Focus2 Enter CEE Data'!T83</f>
        <v>2.1999999999999999E-2</v>
      </c>
      <c r="AG49" s="17">
        <f>'Focus2 Enter CEE Data'!U83</f>
        <v>0.109</v>
      </c>
      <c r="AH49" s="17">
        <f>'Focus2 Enter CEE Data'!V83</f>
        <v>2.1999999999999999E-2</v>
      </c>
      <c r="AI49" s="17">
        <f>'Focus2 Enter CEE Data'!W83</f>
        <v>3.0000000000000001E-3</v>
      </c>
      <c r="AJ49" s="19">
        <f t="shared" si="1"/>
        <v>1.002</v>
      </c>
      <c r="AK49" s="16">
        <f>'Focus2 Enter CEE Data'!AC82</f>
        <v>19</v>
      </c>
      <c r="AL49" s="16">
        <f>'Focus2 Enter CEE Data'!AD82</f>
        <v>16</v>
      </c>
      <c r="AM49" s="16">
        <f>'Focus2 Enter CEE Data'!AE82</f>
        <v>16</v>
      </c>
      <c r="AN49" s="16">
        <f>'Focus2 Enter CEE Data'!AF82</f>
        <v>49</v>
      </c>
      <c r="AO49" s="16">
        <f>'Focus2 Enter CEE Data'!AG82</f>
        <v>9</v>
      </c>
      <c r="AP49" s="16">
        <f>'Focus2 Enter CEE Data'!AH82</f>
        <v>8</v>
      </c>
      <c r="AQ49" s="16">
        <f>'Focus2 Enter CEE Data'!AI82</f>
        <v>7</v>
      </c>
      <c r="AR49" s="16">
        <f>'Focus2 Enter CEE Data'!AJ82</f>
        <v>17</v>
      </c>
      <c r="AS49" s="16">
        <f>'Focus2 Enter CEE Data'!AK82</f>
        <v>3</v>
      </c>
      <c r="AT49" s="16">
        <f>'Focus2 Enter CEE Data'!AL82</f>
        <v>0</v>
      </c>
      <c r="AU49" s="18">
        <f t="shared" si="7"/>
        <v>144</v>
      </c>
      <c r="AV49" s="17">
        <f>'Focus2 Enter CEE Data'!AC83</f>
        <v>0.13200000000000001</v>
      </c>
      <c r="AW49" s="17">
        <f>'Focus2 Enter CEE Data'!AD83</f>
        <v>0.111</v>
      </c>
      <c r="AX49" s="17">
        <f>'Focus2 Enter CEE Data'!AE83</f>
        <v>0.111</v>
      </c>
      <c r="AY49" s="17">
        <f>'Focus2 Enter CEE Data'!AF83</f>
        <v>0.34</v>
      </c>
      <c r="AZ49" s="17">
        <f>'Focus2 Enter CEE Data'!AG83</f>
        <v>6.3E-2</v>
      </c>
      <c r="BA49" s="17">
        <f>'Focus2 Enter CEE Data'!AH83</f>
        <v>5.6000000000000001E-2</v>
      </c>
      <c r="BB49" s="17">
        <f>'Focus2 Enter CEE Data'!AI83</f>
        <v>4.9000000000000002E-2</v>
      </c>
      <c r="BC49" s="17">
        <f>'Focus2 Enter CEE Data'!AJ83</f>
        <v>0.11799999999999999</v>
      </c>
      <c r="BD49" s="17">
        <f>'Focus2 Enter CEE Data'!AK83</f>
        <v>2.1000000000000001E-2</v>
      </c>
      <c r="BE49" s="17">
        <f>'Focus2 Enter CEE Data'!AL83</f>
        <v>0</v>
      </c>
      <c r="BF49" s="19">
        <f t="shared" si="3"/>
        <v>1.0009999999999999</v>
      </c>
    </row>
    <row r="50" spans="7:58" x14ac:dyDescent="0.3">
      <c r="G50" s="15">
        <v>39</v>
      </c>
      <c r="L50" s="14" t="str">
        <f t="shared" si="4"/>
        <v>ConstructionProfessionally Qualified</v>
      </c>
      <c r="M50" s="14" t="str">
        <f>Parameters1!$L$16</f>
        <v>Construction</v>
      </c>
      <c r="N50" s="14" t="s">
        <v>13</v>
      </c>
      <c r="O50" s="16">
        <f>'Focus2 Enter CEE Data'!N84</f>
        <v>8501</v>
      </c>
      <c r="P50" s="16">
        <f>'Focus2 Enter CEE Data'!O84</f>
        <v>1740</v>
      </c>
      <c r="Q50" s="16">
        <f>'Focus2 Enter CEE Data'!P84</f>
        <v>1105</v>
      </c>
      <c r="R50" s="16">
        <f>'Focus2 Enter CEE Data'!Q84</f>
        <v>6517</v>
      </c>
      <c r="S50" s="16">
        <f>'Focus2 Enter CEE Data'!R84</f>
        <v>4087</v>
      </c>
      <c r="T50" s="16">
        <f>'Focus2 Enter CEE Data'!S84</f>
        <v>613</v>
      </c>
      <c r="U50" s="16">
        <f>'Focus2 Enter CEE Data'!T84</f>
        <v>513</v>
      </c>
      <c r="V50" s="16">
        <f>'Focus2 Enter CEE Data'!U84</f>
        <v>2138</v>
      </c>
      <c r="W50" s="16">
        <f>'Focus2 Enter CEE Data'!V84</f>
        <v>581</v>
      </c>
      <c r="X50" s="16">
        <f>'Focus2 Enter CEE Data'!W84</f>
        <v>113</v>
      </c>
      <c r="Y50" s="18">
        <f t="shared" si="5"/>
        <v>25908</v>
      </c>
      <c r="Z50" s="17">
        <f>'Focus2 Enter CEE Data'!N85</f>
        <v>0.32800000000000001</v>
      </c>
      <c r="AA50" s="17">
        <f>'Focus2 Enter CEE Data'!O85</f>
        <v>6.7000000000000004E-2</v>
      </c>
      <c r="AB50" s="17">
        <f>'Focus2 Enter CEE Data'!P85</f>
        <v>4.2999999999999997E-2</v>
      </c>
      <c r="AC50" s="17">
        <f>'Focus2 Enter CEE Data'!Q85</f>
        <v>0.25</v>
      </c>
      <c r="AD50" s="17">
        <f>'Focus2 Enter CEE Data'!R85</f>
        <v>0.158</v>
      </c>
      <c r="AE50" s="17">
        <f>'Focus2 Enter CEE Data'!S85</f>
        <v>2.4E-2</v>
      </c>
      <c r="AF50" s="17">
        <f>'Focus2 Enter CEE Data'!T85</f>
        <v>0.02</v>
      </c>
      <c r="AG50" s="17">
        <f>'Focus2 Enter CEE Data'!U85</f>
        <v>8.3000000000000004E-2</v>
      </c>
      <c r="AH50" s="17">
        <f>'Focus2 Enter CEE Data'!V85</f>
        <v>2.1999999999999999E-2</v>
      </c>
      <c r="AI50" s="17">
        <f>'Focus2 Enter CEE Data'!W85</f>
        <v>4.0000000000000001E-3</v>
      </c>
      <c r="AJ50" s="19">
        <f t="shared" si="1"/>
        <v>0.999</v>
      </c>
      <c r="AK50" s="16">
        <f>'Focus2 Enter CEE Data'!AC84</f>
        <v>88</v>
      </c>
      <c r="AL50" s="16">
        <f>'Focus2 Enter CEE Data'!AD84</f>
        <v>10</v>
      </c>
      <c r="AM50" s="16">
        <f>'Focus2 Enter CEE Data'!AE84</f>
        <v>14</v>
      </c>
      <c r="AN50" s="16">
        <f>'Focus2 Enter CEE Data'!AF84</f>
        <v>71</v>
      </c>
      <c r="AO50" s="16">
        <f>'Focus2 Enter CEE Data'!AG84</f>
        <v>28</v>
      </c>
      <c r="AP50" s="16">
        <f>'Focus2 Enter CEE Data'!AH84</f>
        <v>7</v>
      </c>
      <c r="AQ50" s="16">
        <f>'Focus2 Enter CEE Data'!AI84</f>
        <v>8</v>
      </c>
      <c r="AR50" s="16">
        <f>'Focus2 Enter CEE Data'!AJ84</f>
        <v>22</v>
      </c>
      <c r="AS50" s="16">
        <f>'Focus2 Enter CEE Data'!AK84</f>
        <v>1</v>
      </c>
      <c r="AT50" s="16">
        <f>'Focus2 Enter CEE Data'!AL84</f>
        <v>0</v>
      </c>
      <c r="AU50" s="18">
        <f t="shared" si="7"/>
        <v>249</v>
      </c>
      <c r="AV50" s="17">
        <f>'Focus2 Enter CEE Data'!AC85</f>
        <v>0.35299999999999998</v>
      </c>
      <c r="AW50" s="17">
        <f>'Focus2 Enter CEE Data'!AD85</f>
        <v>0.04</v>
      </c>
      <c r="AX50" s="17">
        <f>'Focus2 Enter CEE Data'!AE85</f>
        <v>5.6000000000000001E-2</v>
      </c>
      <c r="AY50" s="17">
        <f>'Focus2 Enter CEE Data'!AF85</f>
        <v>0.28999999999999998</v>
      </c>
      <c r="AZ50" s="17">
        <f>'Focus2 Enter CEE Data'!AG85</f>
        <v>0.112</v>
      </c>
      <c r="BA50" s="17">
        <f>'Focus2 Enter CEE Data'!AH85</f>
        <v>2.8000000000000001E-2</v>
      </c>
      <c r="BB50" s="17">
        <f>'Focus2 Enter CEE Data'!AI85</f>
        <v>3.2000000000000001E-2</v>
      </c>
      <c r="BC50" s="17">
        <f>'Focus2 Enter CEE Data'!AJ85</f>
        <v>8.7999999999999995E-2</v>
      </c>
      <c r="BD50" s="17">
        <f>'Focus2 Enter CEE Data'!AK85</f>
        <v>4.0000000000000001E-3</v>
      </c>
      <c r="BE50" s="17">
        <f>'Focus2 Enter CEE Data'!AL85</f>
        <v>0</v>
      </c>
      <c r="BF50" s="19">
        <f t="shared" si="3"/>
        <v>1.0029999999999999</v>
      </c>
    </row>
    <row r="51" spans="7:58" x14ac:dyDescent="0.3">
      <c r="G51" s="15">
        <v>40</v>
      </c>
      <c r="L51" s="14" t="str">
        <f t="shared" si="4"/>
        <v>ConstructionSkilled Technical</v>
      </c>
      <c r="M51" s="14" t="str">
        <f>Parameters1!$L$16</f>
        <v>Construction</v>
      </c>
      <c r="N51" s="14" t="s">
        <v>14</v>
      </c>
      <c r="O51" s="16">
        <f>'Focus2 Enter CEE Data'!N86</f>
        <v>32794</v>
      </c>
      <c r="P51" s="16">
        <f>'Focus2 Enter CEE Data'!O86</f>
        <v>4607</v>
      </c>
      <c r="Q51" s="16">
        <f>'Focus2 Enter CEE Data'!P86</f>
        <v>1358</v>
      </c>
      <c r="R51" s="16">
        <f>'Focus2 Enter CEE Data'!Q86</f>
        <v>6771</v>
      </c>
      <c r="S51" s="16">
        <f>'Focus2 Enter CEE Data'!R86</f>
        <v>10320</v>
      </c>
      <c r="T51" s="16">
        <f>'Focus2 Enter CEE Data'!S86</f>
        <v>1656</v>
      </c>
      <c r="U51" s="16">
        <f>'Focus2 Enter CEE Data'!T86</f>
        <v>852</v>
      </c>
      <c r="V51" s="16">
        <f>'Focus2 Enter CEE Data'!U86</f>
        <v>3520</v>
      </c>
      <c r="W51" s="16">
        <f>'Focus2 Enter CEE Data'!V86</f>
        <v>1523</v>
      </c>
      <c r="X51" s="16">
        <f>'Focus2 Enter CEE Data'!W86</f>
        <v>141</v>
      </c>
      <c r="Y51" s="18">
        <f t="shared" si="5"/>
        <v>63542</v>
      </c>
      <c r="Z51" s="17">
        <f>'Focus2 Enter CEE Data'!N87</f>
        <v>0.51500000000000001</v>
      </c>
      <c r="AA51" s="17">
        <f>'Focus2 Enter CEE Data'!O87</f>
        <v>7.1999999999999995E-2</v>
      </c>
      <c r="AB51" s="17">
        <f>'Focus2 Enter CEE Data'!P87</f>
        <v>2.1000000000000001E-2</v>
      </c>
      <c r="AC51" s="17">
        <f>'Focus2 Enter CEE Data'!Q87</f>
        <v>0.11</v>
      </c>
      <c r="AD51" s="17">
        <f>'Focus2 Enter CEE Data'!R87</f>
        <v>0.16200000000000001</v>
      </c>
      <c r="AE51" s="17">
        <f>'Focus2 Enter CEE Data'!S87</f>
        <v>2.5999999999999999E-2</v>
      </c>
      <c r="AF51" s="17">
        <f>'Focus2 Enter CEE Data'!T87</f>
        <v>1.2999999999999999E-2</v>
      </c>
      <c r="AG51" s="17">
        <f>'Focus2 Enter CEE Data'!U87</f>
        <v>5.7000000000000002E-2</v>
      </c>
      <c r="AH51" s="17">
        <f>'Focus2 Enter CEE Data'!V87</f>
        <v>2.4E-2</v>
      </c>
      <c r="AI51" s="17">
        <f>'Focus2 Enter CEE Data'!W87</f>
        <v>2E-3</v>
      </c>
      <c r="AJ51" s="19">
        <f t="shared" si="1"/>
        <v>1.002</v>
      </c>
      <c r="AK51" s="16">
        <f>'Focus2 Enter CEE Data'!AC86</f>
        <v>205</v>
      </c>
      <c r="AL51" s="16">
        <f>'Focus2 Enter CEE Data'!AD86</f>
        <v>53</v>
      </c>
      <c r="AM51" s="16">
        <f>'Focus2 Enter CEE Data'!AE86</f>
        <v>21</v>
      </c>
      <c r="AN51" s="16">
        <f>'Focus2 Enter CEE Data'!AF86</f>
        <v>94</v>
      </c>
      <c r="AO51" s="16">
        <f>'Focus2 Enter CEE Data'!AG86</f>
        <v>151</v>
      </c>
      <c r="AP51" s="16">
        <f>'Focus2 Enter CEE Data'!AH86</f>
        <v>19</v>
      </c>
      <c r="AQ51" s="16">
        <f>'Focus2 Enter CEE Data'!AI86</f>
        <v>15</v>
      </c>
      <c r="AR51" s="16">
        <f>'Focus2 Enter CEE Data'!AJ86</f>
        <v>58</v>
      </c>
      <c r="AS51" s="16">
        <f>'Focus2 Enter CEE Data'!AK86</f>
        <v>3</v>
      </c>
      <c r="AT51" s="16">
        <f>'Focus2 Enter CEE Data'!AL86</f>
        <v>0</v>
      </c>
      <c r="AU51" s="18">
        <f t="shared" si="7"/>
        <v>619</v>
      </c>
      <c r="AV51" s="17">
        <f>'Focus2 Enter CEE Data'!AC87</f>
        <v>0.33100000000000002</v>
      </c>
      <c r="AW51" s="17">
        <f>'Focus2 Enter CEE Data'!AD87</f>
        <v>8.5999999999999993E-2</v>
      </c>
      <c r="AX51" s="17">
        <f>'Focus2 Enter CEE Data'!AE87</f>
        <v>3.4000000000000002E-2</v>
      </c>
      <c r="AY51" s="17">
        <f>'Focus2 Enter CEE Data'!AF87</f>
        <v>0.15</v>
      </c>
      <c r="AZ51" s="17">
        <f>'Focus2 Enter CEE Data'!AG87</f>
        <v>0.24399999999999999</v>
      </c>
      <c r="BA51" s="17">
        <f>'Focus2 Enter CEE Data'!AH87</f>
        <v>3.1E-2</v>
      </c>
      <c r="BB51" s="17">
        <f>'Focus2 Enter CEE Data'!AI87</f>
        <v>2.4E-2</v>
      </c>
      <c r="BC51" s="17">
        <f>'Focus2 Enter CEE Data'!AJ87</f>
        <v>9.4E-2</v>
      </c>
      <c r="BD51" s="17">
        <f>'Focus2 Enter CEE Data'!AK87</f>
        <v>5.0000000000000001E-3</v>
      </c>
      <c r="BE51" s="17">
        <f>'Focus2 Enter CEE Data'!AL87</f>
        <v>0</v>
      </c>
      <c r="BF51" s="19">
        <f t="shared" si="3"/>
        <v>0.99900000000000011</v>
      </c>
    </row>
    <row r="52" spans="7:58" x14ac:dyDescent="0.3">
      <c r="G52" s="15">
        <v>41</v>
      </c>
      <c r="L52" s="14" t="str">
        <f t="shared" si="4"/>
        <v>ConstructionSemi-skilled</v>
      </c>
      <c r="M52" s="14" t="str">
        <f>Parameters1!$L$16</f>
        <v>Construction</v>
      </c>
      <c r="N52" s="14" t="s">
        <v>15</v>
      </c>
      <c r="O52" s="16">
        <f>'Focus2 Enter CEE Data'!N88</f>
        <v>48975</v>
      </c>
      <c r="P52" s="16">
        <f>'Focus2 Enter CEE Data'!O88</f>
        <v>5011</v>
      </c>
      <c r="Q52" s="16">
        <f>'Focus2 Enter CEE Data'!P88</f>
        <v>395</v>
      </c>
      <c r="R52" s="16">
        <f>'Focus2 Enter CEE Data'!Q88</f>
        <v>1863</v>
      </c>
      <c r="S52" s="16">
        <f>'Focus2 Enter CEE Data'!R88</f>
        <v>10744</v>
      </c>
      <c r="T52" s="16">
        <f>'Focus2 Enter CEE Data'!S88</f>
        <v>1400</v>
      </c>
      <c r="U52" s="16">
        <f>'Focus2 Enter CEE Data'!T88</f>
        <v>316</v>
      </c>
      <c r="V52" s="16">
        <f>'Focus2 Enter CEE Data'!U88</f>
        <v>1569</v>
      </c>
      <c r="W52" s="16">
        <f>'Focus2 Enter CEE Data'!V88</f>
        <v>2035</v>
      </c>
      <c r="X52" s="16">
        <f>'Focus2 Enter CEE Data'!W88</f>
        <v>112</v>
      </c>
      <c r="Y52" s="18">
        <f t="shared" si="5"/>
        <v>72420</v>
      </c>
      <c r="Z52" s="17">
        <f>'Focus2 Enter CEE Data'!N89</f>
        <v>0.67600000000000005</v>
      </c>
      <c r="AA52" s="17">
        <f>'Focus2 Enter CEE Data'!O89</f>
        <v>6.9000000000000006E-2</v>
      </c>
      <c r="AB52" s="17">
        <f>'Focus2 Enter CEE Data'!P89</f>
        <v>5.0000000000000001E-3</v>
      </c>
      <c r="AC52" s="17">
        <f>'Focus2 Enter CEE Data'!Q89</f>
        <v>0.03</v>
      </c>
      <c r="AD52" s="17">
        <f>'Focus2 Enter CEE Data'!R89</f>
        <v>0.14799999999999999</v>
      </c>
      <c r="AE52" s="17">
        <f>'Focus2 Enter CEE Data'!S89</f>
        <v>1.9E-2</v>
      </c>
      <c r="AF52" s="17">
        <f>'Focus2 Enter CEE Data'!T89</f>
        <v>4.0000000000000001E-3</v>
      </c>
      <c r="AG52" s="17">
        <f>'Focus2 Enter CEE Data'!U89</f>
        <v>2.1999999999999999E-2</v>
      </c>
      <c r="AH52" s="17">
        <f>'Focus2 Enter CEE Data'!V89</f>
        <v>2.8000000000000001E-2</v>
      </c>
      <c r="AI52" s="17">
        <f>'Focus2 Enter CEE Data'!W89</f>
        <v>2E-3</v>
      </c>
      <c r="AJ52" s="19">
        <f t="shared" si="1"/>
        <v>1.0030000000000001</v>
      </c>
      <c r="AK52" s="16">
        <f>'Focus2 Enter CEE Data'!AC88</f>
        <v>336</v>
      </c>
      <c r="AL52" s="16">
        <f>'Focus2 Enter CEE Data'!AD88</f>
        <v>47</v>
      </c>
      <c r="AM52" s="16">
        <f>'Focus2 Enter CEE Data'!AE88</f>
        <v>11</v>
      </c>
      <c r="AN52" s="16">
        <f>'Focus2 Enter CEE Data'!AF88</f>
        <v>27</v>
      </c>
      <c r="AO52" s="16">
        <f>'Focus2 Enter CEE Data'!AG88</f>
        <v>261</v>
      </c>
      <c r="AP52" s="16">
        <f>'Focus2 Enter CEE Data'!AH88</f>
        <v>29</v>
      </c>
      <c r="AQ52" s="16">
        <f>'Focus2 Enter CEE Data'!AI88</f>
        <v>8</v>
      </c>
      <c r="AR52" s="16">
        <f>'Focus2 Enter CEE Data'!AJ88</f>
        <v>12</v>
      </c>
      <c r="AS52" s="16">
        <f>'Focus2 Enter CEE Data'!AK88</f>
        <v>2</v>
      </c>
      <c r="AT52" s="16">
        <f>'Focus2 Enter CEE Data'!AL88</f>
        <v>1</v>
      </c>
      <c r="AU52" s="18">
        <f t="shared" si="7"/>
        <v>734</v>
      </c>
      <c r="AV52" s="17">
        <f>'Focus2 Enter CEE Data'!AC89</f>
        <v>0.45800000000000002</v>
      </c>
      <c r="AW52" s="17">
        <f>'Focus2 Enter CEE Data'!AD89</f>
        <v>6.4000000000000001E-2</v>
      </c>
      <c r="AX52" s="17">
        <f>'Focus2 Enter CEE Data'!AE89</f>
        <v>1.4999999999999999E-2</v>
      </c>
      <c r="AY52" s="17">
        <f>'Focus2 Enter CEE Data'!AF89</f>
        <v>0.04</v>
      </c>
      <c r="AZ52" s="17">
        <f>'Focus2 Enter CEE Data'!AG89</f>
        <v>0.35599999999999998</v>
      </c>
      <c r="BA52" s="17">
        <f>'Focus2 Enter CEE Data'!AH89</f>
        <v>0.04</v>
      </c>
      <c r="BB52" s="17">
        <f>'Focus2 Enter CEE Data'!AI89</f>
        <v>1.0999999999999999E-2</v>
      </c>
      <c r="BC52" s="17">
        <f>'Focus2 Enter CEE Data'!AJ89</f>
        <v>1.6E-2</v>
      </c>
      <c r="BD52" s="17">
        <f>'Focus2 Enter CEE Data'!AK89</f>
        <v>3.0000000000000001E-3</v>
      </c>
      <c r="BE52" s="17">
        <f>'Focus2 Enter CEE Data'!AL89</f>
        <v>1E-3</v>
      </c>
      <c r="BF52" s="19">
        <f t="shared" si="3"/>
        <v>1.0039999999999998</v>
      </c>
    </row>
    <row r="53" spans="7:58" x14ac:dyDescent="0.3">
      <c r="G53" s="15">
        <v>42</v>
      </c>
      <c r="L53" s="14" t="str">
        <f t="shared" si="4"/>
        <v>ConstructionUnskilled</v>
      </c>
      <c r="M53" s="14" t="str">
        <f>Parameters1!$L$16</f>
        <v>Construction</v>
      </c>
      <c r="N53" s="14" t="s">
        <v>16</v>
      </c>
      <c r="O53" s="16">
        <f>'Focus2 Enter CEE Data'!N90</f>
        <v>36378</v>
      </c>
      <c r="P53" s="16">
        <f>'Focus2 Enter CEE Data'!O90</f>
        <v>4015</v>
      </c>
      <c r="Q53" s="16">
        <f>'Focus2 Enter CEE Data'!P90</f>
        <v>118</v>
      </c>
      <c r="R53" s="16">
        <f>'Focus2 Enter CEE Data'!Q90</f>
        <v>502</v>
      </c>
      <c r="S53" s="16">
        <f>'Focus2 Enter CEE Data'!R90</f>
        <v>12204</v>
      </c>
      <c r="T53" s="16">
        <f>'Focus2 Enter CEE Data'!S90</f>
        <v>913</v>
      </c>
      <c r="U53" s="16">
        <f>'Focus2 Enter CEE Data'!T90</f>
        <v>34</v>
      </c>
      <c r="V53" s="16">
        <f>'Focus2 Enter CEE Data'!U90</f>
        <v>130</v>
      </c>
      <c r="W53" s="16">
        <f>'Focus2 Enter CEE Data'!V90</f>
        <v>1301</v>
      </c>
      <c r="X53" s="16">
        <f>'Focus2 Enter CEE Data'!W90</f>
        <v>150</v>
      </c>
      <c r="Y53" s="18">
        <f t="shared" si="5"/>
        <v>55745</v>
      </c>
      <c r="Z53" s="17">
        <f>'Focus2 Enter CEE Data'!N91</f>
        <v>0.65300000000000002</v>
      </c>
      <c r="AA53" s="17">
        <f>'Focus2 Enter CEE Data'!O91</f>
        <v>7.1999999999999995E-2</v>
      </c>
      <c r="AB53" s="17">
        <f>'Focus2 Enter CEE Data'!P91</f>
        <v>2E-3</v>
      </c>
      <c r="AC53" s="17">
        <f>'Focus2 Enter CEE Data'!Q91</f>
        <v>0.01</v>
      </c>
      <c r="AD53" s="17">
        <f>'Focus2 Enter CEE Data'!R91</f>
        <v>0.219</v>
      </c>
      <c r="AE53" s="17">
        <f>'Focus2 Enter CEE Data'!S91</f>
        <v>1.6E-2</v>
      </c>
      <c r="AF53" s="17">
        <f>'Focus2 Enter CEE Data'!T91</f>
        <v>1E-3</v>
      </c>
      <c r="AG53" s="17">
        <f>'Focus2 Enter CEE Data'!U91</f>
        <v>2E-3</v>
      </c>
      <c r="AH53" s="17">
        <f>'Focus2 Enter CEE Data'!V91</f>
        <v>2.3E-2</v>
      </c>
      <c r="AI53" s="17">
        <f>'Focus2 Enter CEE Data'!W91</f>
        <v>3.0000000000000001E-3</v>
      </c>
      <c r="AJ53" s="19">
        <f t="shared" si="1"/>
        <v>1.0009999999999999</v>
      </c>
      <c r="AK53" s="16">
        <f>'Focus2 Enter CEE Data'!AC90</f>
        <v>240</v>
      </c>
      <c r="AL53" s="16">
        <f>'Focus2 Enter CEE Data'!AD90</f>
        <v>21</v>
      </c>
      <c r="AM53" s="16">
        <f>'Focus2 Enter CEE Data'!AE90</f>
        <v>3</v>
      </c>
      <c r="AN53" s="16">
        <f>'Focus2 Enter CEE Data'!AF90</f>
        <v>11</v>
      </c>
      <c r="AO53" s="16">
        <f>'Focus2 Enter CEE Data'!AG90</f>
        <v>265</v>
      </c>
      <c r="AP53" s="16">
        <f>'Focus2 Enter CEE Data'!AH90</f>
        <v>10</v>
      </c>
      <c r="AQ53" s="16">
        <f>'Focus2 Enter CEE Data'!AI90</f>
        <v>3</v>
      </c>
      <c r="AR53" s="16">
        <f>'Focus2 Enter CEE Data'!AJ90</f>
        <v>4</v>
      </c>
      <c r="AS53" s="16">
        <f>'Focus2 Enter CEE Data'!AK90</f>
        <v>2</v>
      </c>
      <c r="AT53" s="16">
        <f>'Focus2 Enter CEE Data'!AL90</f>
        <v>1</v>
      </c>
      <c r="AU53" s="18">
        <f t="shared" si="7"/>
        <v>560</v>
      </c>
      <c r="AV53" s="17">
        <f>'Focus2 Enter CEE Data'!AC91</f>
        <v>0.42899999999999999</v>
      </c>
      <c r="AW53" s="17">
        <f>'Focus2 Enter CEE Data'!AD91</f>
        <v>3.7999999999999999E-2</v>
      </c>
      <c r="AX53" s="17">
        <f>'Focus2 Enter CEE Data'!AE91</f>
        <v>5.0000000000000001E-3</v>
      </c>
      <c r="AY53" s="17">
        <f>'Focus2 Enter CEE Data'!AF91</f>
        <v>0.02</v>
      </c>
      <c r="AZ53" s="17">
        <f>'Focus2 Enter CEE Data'!AG91</f>
        <v>0.47299999999999998</v>
      </c>
      <c r="BA53" s="17">
        <f>'Focus2 Enter CEE Data'!AH91</f>
        <v>1.7999999999999999E-2</v>
      </c>
      <c r="BB53" s="17">
        <f>'Focus2 Enter CEE Data'!AI91</f>
        <v>5.0000000000000001E-3</v>
      </c>
      <c r="BC53" s="17">
        <f>'Focus2 Enter CEE Data'!AJ91</f>
        <v>7.0000000000000001E-3</v>
      </c>
      <c r="BD53" s="17">
        <f>'Focus2 Enter CEE Data'!AK91</f>
        <v>4.0000000000000001E-3</v>
      </c>
      <c r="BE53" s="17">
        <f>'Focus2 Enter CEE Data'!AL91</f>
        <v>2E-3</v>
      </c>
      <c r="BF53" s="19">
        <f t="shared" si="3"/>
        <v>1.0009999999999999</v>
      </c>
    </row>
    <row r="54" spans="7:58" x14ac:dyDescent="0.3">
      <c r="G54" s="15">
        <v>43</v>
      </c>
      <c r="L54" s="14" t="str">
        <f t="shared" si="4"/>
        <v>ConstructionTotal Permanent</v>
      </c>
      <c r="M54" s="14" t="str">
        <f>Parameters1!$L$16</f>
        <v>Construction</v>
      </c>
      <c r="N54" s="14" t="s">
        <v>17</v>
      </c>
      <c r="O54" s="16">
        <f>'Focus2 Enter CEE Data'!N92</f>
        <v>129689</v>
      </c>
      <c r="P54" s="16">
        <f>'Focus2 Enter CEE Data'!O92</f>
        <v>16366</v>
      </c>
      <c r="Q54" s="16">
        <f>'Focus2 Enter CEE Data'!P92</f>
        <v>3897</v>
      </c>
      <c r="R54" s="16">
        <f>'Focus2 Enter CEE Data'!Q92</f>
        <v>22181</v>
      </c>
      <c r="S54" s="16">
        <f>'Focus2 Enter CEE Data'!R92</f>
        <v>38723</v>
      </c>
      <c r="T54" s="16">
        <f>'Focus2 Enter CEE Data'!S92</f>
        <v>5009</v>
      </c>
      <c r="U54" s="16">
        <f>'Focus2 Enter CEE Data'!T92</f>
        <v>2111</v>
      </c>
      <c r="V54" s="16">
        <f>'Focus2 Enter CEE Data'!U92</f>
        <v>8895</v>
      </c>
      <c r="W54" s="16">
        <f>'Focus2 Enter CEE Data'!V92</f>
        <v>5757</v>
      </c>
      <c r="X54" s="16">
        <f>'Focus2 Enter CEE Data'!W92</f>
        <v>567</v>
      </c>
      <c r="Y54" s="18">
        <f t="shared" si="5"/>
        <v>233195</v>
      </c>
      <c r="Z54" s="17">
        <f>'Focus2 Enter CEE Data'!N93</f>
        <v>0.55600000000000005</v>
      </c>
      <c r="AA54" s="17">
        <f>'Focus2 Enter CEE Data'!O93</f>
        <v>7.0000000000000007E-2</v>
      </c>
      <c r="AB54" s="17">
        <f>'Focus2 Enter CEE Data'!P93</f>
        <v>1.7000000000000001E-2</v>
      </c>
      <c r="AC54" s="17">
        <f>'Focus2 Enter CEE Data'!Q93</f>
        <v>9.5000000000000001E-2</v>
      </c>
      <c r="AD54" s="17">
        <f>'Focus2 Enter CEE Data'!R93</f>
        <v>0.16600000000000001</v>
      </c>
      <c r="AE54" s="17">
        <f>'Focus2 Enter CEE Data'!S93</f>
        <v>2.1000000000000001E-2</v>
      </c>
      <c r="AF54" s="17">
        <f>'Focus2 Enter CEE Data'!T93</f>
        <v>8.9999999999999993E-3</v>
      </c>
      <c r="AG54" s="17">
        <f>'Focus2 Enter CEE Data'!U93</f>
        <v>3.7999999999999999E-2</v>
      </c>
      <c r="AH54" s="17">
        <f>'Focus2 Enter CEE Data'!V93</f>
        <v>2.5000000000000001E-2</v>
      </c>
      <c r="AI54" s="17">
        <f>'Focus2 Enter CEE Data'!W93</f>
        <v>2E-3</v>
      </c>
      <c r="AJ54" s="19">
        <f t="shared" si="1"/>
        <v>0.99900000000000022</v>
      </c>
      <c r="AK54" s="16">
        <f>'Focus2 Enter CEE Data'!AC92</f>
        <v>904</v>
      </c>
      <c r="AL54" s="16">
        <f>'Focus2 Enter CEE Data'!AD92</f>
        <v>156</v>
      </c>
      <c r="AM54" s="16">
        <f>'Focus2 Enter CEE Data'!AE92</f>
        <v>80</v>
      </c>
      <c r="AN54" s="16">
        <f>'Focus2 Enter CEE Data'!AF92</f>
        <v>291</v>
      </c>
      <c r="AO54" s="16">
        <f>'Focus2 Enter CEE Data'!AG92</f>
        <v>719</v>
      </c>
      <c r="AP54" s="16">
        <f>'Focus2 Enter CEE Data'!AH92</f>
        <v>80</v>
      </c>
      <c r="AQ54" s="16">
        <f>'Focus2 Enter CEE Data'!AI92</f>
        <v>45</v>
      </c>
      <c r="AR54" s="16">
        <f>'Focus2 Enter CEE Data'!AJ92</f>
        <v>117</v>
      </c>
      <c r="AS54" s="16">
        <f>'Focus2 Enter CEE Data'!AK92</f>
        <v>12</v>
      </c>
      <c r="AT54" s="16">
        <f>'Focus2 Enter CEE Data'!AL92</f>
        <v>2</v>
      </c>
      <c r="AU54" s="18">
        <f t="shared" si="7"/>
        <v>2406</v>
      </c>
      <c r="AV54" s="17">
        <f>'Focus2 Enter CEE Data'!AC93</f>
        <v>0.376</v>
      </c>
      <c r="AW54" s="17">
        <f>'Focus2 Enter CEE Data'!AD93</f>
        <v>6.5000000000000002E-2</v>
      </c>
      <c r="AX54" s="17">
        <f>'Focus2 Enter CEE Data'!AE93</f>
        <v>3.3000000000000002E-2</v>
      </c>
      <c r="AY54" s="17">
        <f>'Focus2 Enter CEE Data'!AF93</f>
        <v>0.121</v>
      </c>
      <c r="AZ54" s="17">
        <f>'Focus2 Enter CEE Data'!AG93</f>
        <v>0.29899999999999999</v>
      </c>
      <c r="BA54" s="17">
        <f>'Focus2 Enter CEE Data'!AH93</f>
        <v>3.3000000000000002E-2</v>
      </c>
      <c r="BB54" s="17">
        <f>'Focus2 Enter CEE Data'!AI93</f>
        <v>1.9E-2</v>
      </c>
      <c r="BC54" s="17">
        <f>'Focus2 Enter CEE Data'!AJ93</f>
        <v>4.9000000000000002E-2</v>
      </c>
      <c r="BD54" s="17">
        <f>'Focus2 Enter CEE Data'!AK93</f>
        <v>5.0000000000000001E-3</v>
      </c>
      <c r="BE54" s="17">
        <f>'Focus2 Enter CEE Data'!AL93</f>
        <v>1E-3</v>
      </c>
      <c r="BF54" s="19">
        <f t="shared" si="3"/>
        <v>1.0009999999999999</v>
      </c>
    </row>
    <row r="55" spans="7:58" x14ac:dyDescent="0.3">
      <c r="G55" s="15">
        <v>44</v>
      </c>
      <c r="L55" s="14" t="str">
        <f t="shared" si="4"/>
        <v>ConstructionTemporary employees</v>
      </c>
      <c r="M55" s="14" t="str">
        <f>Parameters1!$L$16</f>
        <v>Construction</v>
      </c>
      <c r="N55" s="14" t="s">
        <v>18</v>
      </c>
      <c r="O55" s="16">
        <f>'Focus2 Enter CEE Data'!N94</f>
        <v>27968</v>
      </c>
      <c r="P55" s="16">
        <f>'Focus2 Enter CEE Data'!O94</f>
        <v>2819</v>
      </c>
      <c r="Q55" s="16">
        <f>'Focus2 Enter CEE Data'!P94</f>
        <v>111</v>
      </c>
      <c r="R55" s="16">
        <f>'Focus2 Enter CEE Data'!Q94</f>
        <v>789</v>
      </c>
      <c r="S55" s="16">
        <f>'Focus2 Enter CEE Data'!R94</f>
        <v>11390</v>
      </c>
      <c r="T55" s="16">
        <f>'Focus2 Enter CEE Data'!S94</f>
        <v>710</v>
      </c>
      <c r="U55" s="16">
        <f>'Focus2 Enter CEE Data'!T94</f>
        <v>37</v>
      </c>
      <c r="V55" s="16">
        <f>'Focus2 Enter CEE Data'!U94</f>
        <v>213</v>
      </c>
      <c r="W55" s="16">
        <f>'Focus2 Enter CEE Data'!V94</f>
        <v>562</v>
      </c>
      <c r="X55" s="16">
        <f>'Focus2 Enter CEE Data'!W94</f>
        <v>28</v>
      </c>
      <c r="Y55" s="18">
        <f t="shared" si="5"/>
        <v>44627</v>
      </c>
      <c r="Z55" s="17">
        <f>'Focus2 Enter CEE Data'!N95</f>
        <v>0.627</v>
      </c>
      <c r="AA55" s="17">
        <f>'Focus2 Enter CEE Data'!O95</f>
        <v>6.3E-2</v>
      </c>
      <c r="AB55" s="17">
        <f>'Focus2 Enter CEE Data'!P95</f>
        <v>2E-3</v>
      </c>
      <c r="AC55" s="17">
        <f>'Focus2 Enter CEE Data'!Q95</f>
        <v>1.7999999999999999E-2</v>
      </c>
      <c r="AD55" s="17">
        <f>'Focus2 Enter CEE Data'!R95</f>
        <v>0.255</v>
      </c>
      <c r="AE55" s="17">
        <f>'Focus2 Enter CEE Data'!S95</f>
        <v>1.6E-2</v>
      </c>
      <c r="AF55" s="17">
        <f>'Focus2 Enter CEE Data'!T95</f>
        <v>1E-3</v>
      </c>
      <c r="AG55" s="17">
        <f>'Focus2 Enter CEE Data'!U95</f>
        <v>5.0000000000000001E-3</v>
      </c>
      <c r="AH55" s="17">
        <f>'Focus2 Enter CEE Data'!V95</f>
        <v>1.2999999999999999E-2</v>
      </c>
      <c r="AI55" s="17">
        <f>'Focus2 Enter CEE Data'!W95</f>
        <v>1E-3</v>
      </c>
      <c r="AJ55" s="19">
        <f t="shared" si="1"/>
        <v>1.0009999999999999</v>
      </c>
      <c r="AK55" s="16">
        <f>'Focus2 Enter CEE Data'!AC94</f>
        <v>113</v>
      </c>
      <c r="AL55" s="16">
        <f>'Focus2 Enter CEE Data'!AD94</f>
        <v>9</v>
      </c>
      <c r="AM55" s="16">
        <f>'Focus2 Enter CEE Data'!AE94</f>
        <v>1</v>
      </c>
      <c r="AN55" s="16">
        <f>'Focus2 Enter CEE Data'!AF94</f>
        <v>4</v>
      </c>
      <c r="AO55" s="16">
        <f>'Focus2 Enter CEE Data'!AG94</f>
        <v>145</v>
      </c>
      <c r="AP55" s="16">
        <f>'Focus2 Enter CEE Data'!AH94</f>
        <v>2</v>
      </c>
      <c r="AQ55" s="16">
        <f>'Focus2 Enter CEE Data'!AI94</f>
        <v>3</v>
      </c>
      <c r="AR55" s="16">
        <f>'Focus2 Enter CEE Data'!AJ94</f>
        <v>4</v>
      </c>
      <c r="AS55" s="16">
        <f>'Focus2 Enter CEE Data'!AK94</f>
        <v>0</v>
      </c>
      <c r="AT55" s="16">
        <f>'Focus2 Enter CEE Data'!AL94</f>
        <v>0</v>
      </c>
      <c r="AU55" s="18">
        <f t="shared" si="7"/>
        <v>281</v>
      </c>
      <c r="AV55" s="17">
        <f>'Focus2 Enter CEE Data'!AC95</f>
        <v>0.40200000000000002</v>
      </c>
      <c r="AW55" s="17">
        <f>'Focus2 Enter CEE Data'!AD95</f>
        <v>3.2000000000000001E-2</v>
      </c>
      <c r="AX55" s="17">
        <f>'Focus2 Enter CEE Data'!AE95</f>
        <v>4.0000000000000001E-3</v>
      </c>
      <c r="AY55" s="17">
        <f>'Focus2 Enter CEE Data'!AF95</f>
        <v>1.4E-2</v>
      </c>
      <c r="AZ55" s="17">
        <f>'Focus2 Enter CEE Data'!AG95</f>
        <v>0.51600000000000001</v>
      </c>
      <c r="BA55" s="17">
        <f>'Focus2 Enter CEE Data'!AH95</f>
        <v>7.0000000000000001E-3</v>
      </c>
      <c r="BB55" s="17">
        <f>'Focus2 Enter CEE Data'!AI95</f>
        <v>1.0999999999999999E-2</v>
      </c>
      <c r="BC55" s="17">
        <f>'Focus2 Enter CEE Data'!AJ95</f>
        <v>1.4E-2</v>
      </c>
      <c r="BD55" s="17">
        <f>'Focus2 Enter CEE Data'!AK95</f>
        <v>0</v>
      </c>
      <c r="BE55" s="17">
        <f>'Focus2 Enter CEE Data'!AL95</f>
        <v>0</v>
      </c>
      <c r="BF55" s="19">
        <f t="shared" si="3"/>
        <v>1</v>
      </c>
    </row>
    <row r="56" spans="7:58" x14ac:dyDescent="0.3">
      <c r="G56" s="15">
        <v>45</v>
      </c>
      <c r="L56" s="14" t="str">
        <f t="shared" si="4"/>
        <v>ConstructionGrand Total</v>
      </c>
      <c r="M56" s="14" t="str">
        <f>Parameters1!$L$16</f>
        <v>Construction</v>
      </c>
      <c r="N56" s="14" t="s">
        <v>19</v>
      </c>
      <c r="O56" s="16">
        <f>'Focus2 Enter CEE Data'!N96</f>
        <v>157657</v>
      </c>
      <c r="P56" s="16">
        <f>'Focus2 Enter CEE Data'!O96</f>
        <v>19185</v>
      </c>
      <c r="Q56" s="16">
        <f>'Focus2 Enter CEE Data'!P96</f>
        <v>4008</v>
      </c>
      <c r="R56" s="16">
        <f>'Focus2 Enter CEE Data'!Q96</f>
        <v>22970</v>
      </c>
      <c r="S56" s="16">
        <f>'Focus2 Enter CEE Data'!R96</f>
        <v>50113</v>
      </c>
      <c r="T56" s="16">
        <f>'Focus2 Enter CEE Data'!S96</f>
        <v>5719</v>
      </c>
      <c r="U56" s="16">
        <f>'Focus2 Enter CEE Data'!T96</f>
        <v>2148</v>
      </c>
      <c r="V56" s="16">
        <f>'Focus2 Enter CEE Data'!U96</f>
        <v>9108</v>
      </c>
      <c r="W56" s="16">
        <f>'Focus2 Enter CEE Data'!V96</f>
        <v>6319</v>
      </c>
      <c r="X56" s="16">
        <f>'Focus2 Enter CEE Data'!W96</f>
        <v>595</v>
      </c>
      <c r="Y56" s="18">
        <f>SUM(O56:X56)</f>
        <v>277822</v>
      </c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9">
        <f t="shared" si="1"/>
        <v>0</v>
      </c>
      <c r="AK56" s="16">
        <f>'Focus2 Enter CEE Data'!AC96</f>
        <v>1017</v>
      </c>
      <c r="AL56" s="16">
        <f>'Focus2 Enter CEE Data'!AD96</f>
        <v>165</v>
      </c>
      <c r="AM56" s="16">
        <f>'Focus2 Enter CEE Data'!AE96</f>
        <v>81</v>
      </c>
      <c r="AN56" s="16">
        <f>'Focus2 Enter CEE Data'!AF96</f>
        <v>295</v>
      </c>
      <c r="AO56" s="16">
        <f>'Focus2 Enter CEE Data'!AG96</f>
        <v>864</v>
      </c>
      <c r="AP56" s="16">
        <f>'Focus2 Enter CEE Data'!AH96</f>
        <v>82</v>
      </c>
      <c r="AQ56" s="16">
        <f>'Focus2 Enter CEE Data'!AI96</f>
        <v>48</v>
      </c>
      <c r="AR56" s="16">
        <f>'Focus2 Enter CEE Data'!AJ96</f>
        <v>121</v>
      </c>
      <c r="AS56" s="16">
        <f>'Focus2 Enter CEE Data'!AK96</f>
        <v>12</v>
      </c>
      <c r="AT56" s="16">
        <f>'Focus2 Enter CEE Data'!AL96</f>
        <v>2</v>
      </c>
      <c r="AU56" s="18">
        <f>SUM(AK56:AT56)</f>
        <v>2687</v>
      </c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9">
        <f t="shared" si="3"/>
        <v>0</v>
      </c>
    </row>
    <row r="57" spans="7:58" x14ac:dyDescent="0.3">
      <c r="G57" s="15">
        <v>46</v>
      </c>
      <c r="L57" s="14" t="str">
        <f t="shared" si="4"/>
        <v>EducationTop Management</v>
      </c>
      <c r="M57" s="14" t="str">
        <f>Parameters1!$L$17</f>
        <v>Education</v>
      </c>
      <c r="N57" s="14" t="s">
        <v>11</v>
      </c>
      <c r="O57" s="16">
        <f>'Focus2 Enter CEE Data'!N97</f>
        <v>172</v>
      </c>
      <c r="P57" s="16">
        <f>'Focus2 Enter CEE Data'!O97</f>
        <v>54</v>
      </c>
      <c r="Q57" s="16">
        <f>'Focus2 Enter CEE Data'!P97</f>
        <v>73</v>
      </c>
      <c r="R57" s="16">
        <f>'Focus2 Enter CEE Data'!Q97</f>
        <v>425</v>
      </c>
      <c r="S57" s="16">
        <f>'Focus2 Enter CEE Data'!R97</f>
        <v>144</v>
      </c>
      <c r="T57" s="16">
        <f>'Focus2 Enter CEE Data'!S97</f>
        <v>66</v>
      </c>
      <c r="U57" s="16">
        <f>'Focus2 Enter CEE Data'!T97</f>
        <v>61</v>
      </c>
      <c r="V57" s="16">
        <f>'Focus2 Enter CEE Data'!U97</f>
        <v>385</v>
      </c>
      <c r="W57" s="16">
        <f>'Focus2 Enter CEE Data'!V97</f>
        <v>31</v>
      </c>
      <c r="X57" s="16">
        <f>'Focus2 Enter CEE Data'!W97</f>
        <v>19</v>
      </c>
      <c r="Y57" s="18">
        <f t="shared" si="5"/>
        <v>1430</v>
      </c>
      <c r="Z57" s="17">
        <f>'Focus2 Enter CEE Data'!N98</f>
        <v>0.12</v>
      </c>
      <c r="AA57" s="17">
        <f>'Focus2 Enter CEE Data'!O98</f>
        <v>3.7999999999999999E-2</v>
      </c>
      <c r="AB57" s="17">
        <f>'Focus2 Enter CEE Data'!P98</f>
        <v>5.0999999999999997E-2</v>
      </c>
      <c r="AC57" s="17">
        <f>'Focus2 Enter CEE Data'!Q98</f>
        <v>0.3</v>
      </c>
      <c r="AD57" s="17">
        <f>'Focus2 Enter CEE Data'!R98</f>
        <v>0.10100000000000001</v>
      </c>
      <c r="AE57" s="17">
        <f>'Focus2 Enter CEE Data'!S98</f>
        <v>4.5999999999999999E-2</v>
      </c>
      <c r="AF57" s="17">
        <f>'Focus2 Enter CEE Data'!T98</f>
        <v>4.2999999999999997E-2</v>
      </c>
      <c r="AG57" s="17">
        <f>'Focus2 Enter CEE Data'!U98</f>
        <v>0.26900000000000002</v>
      </c>
      <c r="AH57" s="17">
        <f>'Focus2 Enter CEE Data'!V98</f>
        <v>2.1999999999999999E-2</v>
      </c>
      <c r="AI57" s="17">
        <f>'Focus2 Enter CEE Data'!W98</f>
        <v>1.2999999999999999E-2</v>
      </c>
      <c r="AJ57" s="19">
        <f t="shared" si="1"/>
        <v>1.0030000000000001</v>
      </c>
      <c r="AK57" s="16">
        <f>'Focus2 Enter CEE Data'!AC97</f>
        <v>1</v>
      </c>
      <c r="AL57" s="16">
        <f>'Focus2 Enter CEE Data'!AD97</f>
        <v>1</v>
      </c>
      <c r="AM57" s="16">
        <f>'Focus2 Enter CEE Data'!AE97</f>
        <v>0</v>
      </c>
      <c r="AN57" s="16">
        <f>'Focus2 Enter CEE Data'!AF97</f>
        <v>11</v>
      </c>
      <c r="AO57" s="16">
        <f>'Focus2 Enter CEE Data'!AG97</f>
        <v>3</v>
      </c>
      <c r="AP57" s="16">
        <f>'Focus2 Enter CEE Data'!AH97</f>
        <v>2</v>
      </c>
      <c r="AQ57" s="16">
        <f>'Focus2 Enter CEE Data'!AI97</f>
        <v>1</v>
      </c>
      <c r="AR57" s="16">
        <f>'Focus2 Enter CEE Data'!AJ97</f>
        <v>9</v>
      </c>
      <c r="AS57" s="16">
        <f>'Focus2 Enter CEE Data'!AK97</f>
        <v>0</v>
      </c>
      <c r="AT57" s="16">
        <f>'Focus2 Enter CEE Data'!AL97</f>
        <v>0</v>
      </c>
      <c r="AU57" s="18">
        <f>SUM(AK57:AT57)</f>
        <v>28</v>
      </c>
      <c r="AV57" s="17">
        <f>'Focus2 Enter CEE Data'!AC98</f>
        <v>3.5999999999999997E-2</v>
      </c>
      <c r="AW57" s="17">
        <f>'Focus2 Enter CEE Data'!AD98</f>
        <v>3.5999999999999997E-2</v>
      </c>
      <c r="AX57" s="17">
        <f>'Focus2 Enter CEE Data'!AE98</f>
        <v>0</v>
      </c>
      <c r="AY57" s="17">
        <f>'Focus2 Enter CEE Data'!AF98</f>
        <v>0.39</v>
      </c>
      <c r="AZ57" s="17">
        <f>'Focus2 Enter CEE Data'!AG98</f>
        <v>0.107</v>
      </c>
      <c r="BA57" s="17">
        <f>'Focus2 Enter CEE Data'!AH98</f>
        <v>7.0999999999999994E-2</v>
      </c>
      <c r="BB57" s="17">
        <f>'Focus2 Enter CEE Data'!AI98</f>
        <v>3.5999999999999997E-2</v>
      </c>
      <c r="BC57" s="17">
        <f>'Focus2 Enter CEE Data'!AJ98</f>
        <v>0.32100000000000001</v>
      </c>
      <c r="BD57" s="17">
        <f>'Focus2 Enter CEE Data'!AK98</f>
        <v>0</v>
      </c>
      <c r="BE57" s="17">
        <f>'Focus2 Enter CEE Data'!AL98</f>
        <v>0</v>
      </c>
      <c r="BF57" s="19">
        <f t="shared" si="3"/>
        <v>0.99700000000000011</v>
      </c>
    </row>
    <row r="58" spans="7:58" x14ac:dyDescent="0.3">
      <c r="G58" s="15">
        <v>47</v>
      </c>
      <c r="L58" s="14" t="str">
        <f t="shared" si="4"/>
        <v>EducationSenior Management</v>
      </c>
      <c r="M58" s="14" t="str">
        <f>Parameters1!$L$17</f>
        <v>Education</v>
      </c>
      <c r="N58" s="14" t="s">
        <v>12</v>
      </c>
      <c r="O58" s="16">
        <f>'Focus2 Enter CEE Data'!N99</f>
        <v>765</v>
      </c>
      <c r="P58" s="16">
        <f>'Focus2 Enter CEE Data'!O99</f>
        <v>179</v>
      </c>
      <c r="Q58" s="16">
        <f>'Focus2 Enter CEE Data'!P99</f>
        <v>166</v>
      </c>
      <c r="R58" s="16">
        <f>'Focus2 Enter CEE Data'!Q99</f>
        <v>905</v>
      </c>
      <c r="S58" s="16">
        <f>'Focus2 Enter CEE Data'!R99</f>
        <v>645</v>
      </c>
      <c r="T58" s="16">
        <f>'Focus2 Enter CEE Data'!S99</f>
        <v>198</v>
      </c>
      <c r="U58" s="16">
        <f>'Focus2 Enter CEE Data'!T99</f>
        <v>252</v>
      </c>
      <c r="V58" s="16">
        <f>'Focus2 Enter CEE Data'!U99</f>
        <v>1414</v>
      </c>
      <c r="W58" s="16">
        <f>'Focus2 Enter CEE Data'!V99</f>
        <v>247</v>
      </c>
      <c r="X58" s="16">
        <f>'Focus2 Enter CEE Data'!W99</f>
        <v>115</v>
      </c>
      <c r="Y58" s="18">
        <f t="shared" si="5"/>
        <v>4886</v>
      </c>
      <c r="Z58" s="17">
        <f>'Focus2 Enter CEE Data'!N100</f>
        <v>0.157</v>
      </c>
      <c r="AA58" s="17">
        <f>'Focus2 Enter CEE Data'!O100</f>
        <v>3.6999999999999998E-2</v>
      </c>
      <c r="AB58" s="17">
        <f>'Focus2 Enter CEE Data'!P100</f>
        <v>3.4000000000000002E-2</v>
      </c>
      <c r="AC58" s="17">
        <f>'Focus2 Enter CEE Data'!Q100</f>
        <v>0.19</v>
      </c>
      <c r="AD58" s="17">
        <f>'Focus2 Enter CEE Data'!R100</f>
        <v>0.13200000000000001</v>
      </c>
      <c r="AE58" s="17">
        <f>'Focus2 Enter CEE Data'!S100</f>
        <v>4.1000000000000002E-2</v>
      </c>
      <c r="AF58" s="17">
        <f>'Focus2 Enter CEE Data'!T100</f>
        <v>5.1999999999999998E-2</v>
      </c>
      <c r="AG58" s="17">
        <f>'Focus2 Enter CEE Data'!U100</f>
        <v>0.28899999999999998</v>
      </c>
      <c r="AH58" s="17">
        <f>'Focus2 Enter CEE Data'!V100</f>
        <v>5.0999999999999997E-2</v>
      </c>
      <c r="AI58" s="17">
        <f>'Focus2 Enter CEE Data'!W100</f>
        <v>2.4E-2</v>
      </c>
      <c r="AJ58" s="19">
        <f t="shared" si="1"/>
        <v>1.0070000000000001</v>
      </c>
      <c r="AK58" s="16">
        <f>'Focus2 Enter CEE Data'!AC99</f>
        <v>10</v>
      </c>
      <c r="AL58" s="16">
        <f>'Focus2 Enter CEE Data'!AD99</f>
        <v>1</v>
      </c>
      <c r="AM58" s="16">
        <f>'Focus2 Enter CEE Data'!AE99</f>
        <v>3</v>
      </c>
      <c r="AN58" s="16">
        <f>'Focus2 Enter CEE Data'!AF99</f>
        <v>16</v>
      </c>
      <c r="AO58" s="16">
        <f>'Focus2 Enter CEE Data'!AG99</f>
        <v>6</v>
      </c>
      <c r="AP58" s="16">
        <f>'Focus2 Enter CEE Data'!AH99</f>
        <v>7</v>
      </c>
      <c r="AQ58" s="16">
        <f>'Focus2 Enter CEE Data'!AI99</f>
        <v>5</v>
      </c>
      <c r="AR58" s="16">
        <f>'Focus2 Enter CEE Data'!AJ99</f>
        <v>15</v>
      </c>
      <c r="AS58" s="16">
        <f>'Focus2 Enter CEE Data'!AK99</f>
        <v>1</v>
      </c>
      <c r="AT58" s="16">
        <f>'Focus2 Enter CEE Data'!AL99</f>
        <v>1</v>
      </c>
      <c r="AU58" s="18">
        <f>SUM(AK58:AT58)</f>
        <v>65</v>
      </c>
      <c r="AV58" s="17">
        <f>'Focus2 Enter CEE Data'!AC100</f>
        <v>0.154</v>
      </c>
      <c r="AW58" s="17">
        <f>'Focus2 Enter CEE Data'!AD100</f>
        <v>1.4999999999999999E-2</v>
      </c>
      <c r="AX58" s="17">
        <f>'Focus2 Enter CEE Data'!AE100</f>
        <v>4.5999999999999999E-2</v>
      </c>
      <c r="AY58" s="17">
        <f>'Focus2 Enter CEE Data'!AF100</f>
        <v>0.25</v>
      </c>
      <c r="AZ58" s="17">
        <f>'Focus2 Enter CEE Data'!AG100</f>
        <v>9.1999999999999998E-2</v>
      </c>
      <c r="BA58" s="17">
        <f>'Focus2 Enter CEE Data'!AH100</f>
        <v>0.108</v>
      </c>
      <c r="BB58" s="17">
        <f>'Focus2 Enter CEE Data'!AI100</f>
        <v>7.6999999999999999E-2</v>
      </c>
      <c r="BC58" s="17">
        <f>'Focus2 Enter CEE Data'!AJ100</f>
        <v>0.23100000000000001</v>
      </c>
      <c r="BD58" s="17">
        <f>'Focus2 Enter CEE Data'!AK100</f>
        <v>1.4999999999999999E-2</v>
      </c>
      <c r="BE58" s="17">
        <f>'Focus2 Enter CEE Data'!AL100</f>
        <v>1.4999999999999999E-2</v>
      </c>
      <c r="BF58" s="19">
        <f t="shared" si="3"/>
        <v>1.0029999999999999</v>
      </c>
    </row>
    <row r="59" spans="7:58" x14ac:dyDescent="0.3">
      <c r="G59" s="15">
        <v>48</v>
      </c>
      <c r="L59" s="14" t="str">
        <f t="shared" si="4"/>
        <v>EducationProfessionally Qualified</v>
      </c>
      <c r="M59" s="14" t="str">
        <f>Parameters1!$L$17</f>
        <v>Education</v>
      </c>
      <c r="N59" s="14" t="s">
        <v>13</v>
      </c>
      <c r="O59" s="16">
        <f>'Focus2 Enter CEE Data'!N101</f>
        <v>15877</v>
      </c>
      <c r="P59" s="16">
        <f>'Focus2 Enter CEE Data'!O101</f>
        <v>2588</v>
      </c>
      <c r="Q59" s="16">
        <f>'Focus2 Enter CEE Data'!P101</f>
        <v>976</v>
      </c>
      <c r="R59" s="16">
        <f>'Focus2 Enter CEE Data'!Q101</f>
        <v>6470</v>
      </c>
      <c r="S59" s="16">
        <f>'Focus2 Enter CEE Data'!R101</f>
        <v>21860</v>
      </c>
      <c r="T59" s="16">
        <f>'Focus2 Enter CEE Data'!S101</f>
        <v>3290</v>
      </c>
      <c r="U59" s="16">
        <f>'Focus2 Enter CEE Data'!T101</f>
        <v>1966</v>
      </c>
      <c r="V59" s="16">
        <f>'Focus2 Enter CEE Data'!U101</f>
        <v>13600</v>
      </c>
      <c r="W59" s="16">
        <f>'Focus2 Enter CEE Data'!V101</f>
        <v>2031</v>
      </c>
      <c r="X59" s="16">
        <f>'Focus2 Enter CEE Data'!W101</f>
        <v>1115</v>
      </c>
      <c r="Y59" s="18">
        <f t="shared" si="5"/>
        <v>69773</v>
      </c>
      <c r="Z59" s="17">
        <f>'Focus2 Enter CEE Data'!N102</f>
        <v>0.22800000000000001</v>
      </c>
      <c r="AA59" s="17">
        <f>'Focus2 Enter CEE Data'!O102</f>
        <v>3.6999999999999998E-2</v>
      </c>
      <c r="AB59" s="17">
        <f>'Focus2 Enter CEE Data'!P102</f>
        <v>1.4E-2</v>
      </c>
      <c r="AC59" s="17">
        <f>'Focus2 Enter CEE Data'!Q102</f>
        <v>0.09</v>
      </c>
      <c r="AD59" s="17">
        <f>'Focus2 Enter CEE Data'!R102</f>
        <v>0.313</v>
      </c>
      <c r="AE59" s="17">
        <f>'Focus2 Enter CEE Data'!S102</f>
        <v>4.7E-2</v>
      </c>
      <c r="AF59" s="17">
        <f>'Focus2 Enter CEE Data'!T102</f>
        <v>2.8000000000000001E-2</v>
      </c>
      <c r="AG59" s="17">
        <f>'Focus2 Enter CEE Data'!U102</f>
        <v>0.19500000000000001</v>
      </c>
      <c r="AH59" s="17">
        <f>'Focus2 Enter CEE Data'!V102</f>
        <v>2.9000000000000001E-2</v>
      </c>
      <c r="AI59" s="17">
        <f>'Focus2 Enter CEE Data'!W102</f>
        <v>1.6E-2</v>
      </c>
      <c r="AJ59" s="19">
        <f t="shared" si="1"/>
        <v>0.997</v>
      </c>
      <c r="AK59" s="16">
        <f>'Focus2 Enter CEE Data'!AC101</f>
        <v>245</v>
      </c>
      <c r="AL59" s="16">
        <f>'Focus2 Enter CEE Data'!AD101</f>
        <v>32</v>
      </c>
      <c r="AM59" s="16">
        <f>'Focus2 Enter CEE Data'!AE101</f>
        <v>23</v>
      </c>
      <c r="AN59" s="16">
        <f>'Focus2 Enter CEE Data'!AF101</f>
        <v>157</v>
      </c>
      <c r="AO59" s="16">
        <f>'Focus2 Enter CEE Data'!AG101</f>
        <v>370</v>
      </c>
      <c r="AP59" s="16">
        <f>'Focus2 Enter CEE Data'!AH101</f>
        <v>41</v>
      </c>
      <c r="AQ59" s="16">
        <f>'Focus2 Enter CEE Data'!AI101</f>
        <v>34</v>
      </c>
      <c r="AR59" s="16">
        <f>'Focus2 Enter CEE Data'!AJ101</f>
        <v>246</v>
      </c>
      <c r="AS59" s="16">
        <f>'Focus2 Enter CEE Data'!AK101</f>
        <v>12</v>
      </c>
      <c r="AT59" s="16">
        <f>'Focus2 Enter CEE Data'!AL101</f>
        <v>11</v>
      </c>
      <c r="AU59" s="18">
        <f>SUM(AK59:AT59)</f>
        <v>1171</v>
      </c>
      <c r="AV59" s="17">
        <f>'Focus2 Enter CEE Data'!AC102</f>
        <v>0.20899999999999999</v>
      </c>
      <c r="AW59" s="17">
        <f>'Focus2 Enter CEE Data'!AD102</f>
        <v>2.7E-2</v>
      </c>
      <c r="AX59" s="17">
        <f>'Focus2 Enter CEE Data'!AE102</f>
        <v>0.02</v>
      </c>
      <c r="AY59" s="17">
        <f>'Focus2 Enter CEE Data'!AF102</f>
        <v>0.13</v>
      </c>
      <c r="AZ59" s="17">
        <f>'Focus2 Enter CEE Data'!AG102</f>
        <v>0.316</v>
      </c>
      <c r="BA59" s="17">
        <f>'Focus2 Enter CEE Data'!AH102</f>
        <v>3.5000000000000003E-2</v>
      </c>
      <c r="BB59" s="17">
        <f>'Focus2 Enter CEE Data'!AI102</f>
        <v>2.9000000000000001E-2</v>
      </c>
      <c r="BC59" s="17">
        <f>'Focus2 Enter CEE Data'!AJ102</f>
        <v>0.21</v>
      </c>
      <c r="BD59" s="17">
        <f>'Focus2 Enter CEE Data'!AK102</f>
        <v>0.01</v>
      </c>
      <c r="BE59" s="17">
        <f>'Focus2 Enter CEE Data'!AL102</f>
        <v>8.9999999999999993E-3</v>
      </c>
      <c r="BF59" s="19">
        <f t="shared" si="3"/>
        <v>0.995</v>
      </c>
    </row>
    <row r="60" spans="7:58" x14ac:dyDescent="0.3">
      <c r="G60" s="15">
        <v>49</v>
      </c>
      <c r="L60" s="14" t="str">
        <f t="shared" si="4"/>
        <v>EducationSkilled Technical</v>
      </c>
      <c r="M60" s="14" t="str">
        <f>Parameters1!$L$17</f>
        <v>Education</v>
      </c>
      <c r="N60" s="14" t="s">
        <v>14</v>
      </c>
      <c r="O60" s="16">
        <f>'Focus2 Enter CEE Data'!N103</f>
        <v>50235</v>
      </c>
      <c r="P60" s="16">
        <f>'Focus2 Enter CEE Data'!O103</f>
        <v>6950</v>
      </c>
      <c r="Q60" s="16">
        <f>'Focus2 Enter CEE Data'!P103</f>
        <v>1337</v>
      </c>
      <c r="R60" s="16">
        <f>'Focus2 Enter CEE Data'!Q103</f>
        <v>8024</v>
      </c>
      <c r="S60" s="16">
        <f>'Focus2 Enter CEE Data'!R103</f>
        <v>119055</v>
      </c>
      <c r="T60" s="16">
        <f>'Focus2 Enter CEE Data'!S103</f>
        <v>15694</v>
      </c>
      <c r="U60" s="16">
        <f>'Focus2 Enter CEE Data'!T103</f>
        <v>4168</v>
      </c>
      <c r="V60" s="16">
        <f>'Focus2 Enter CEE Data'!U103</f>
        <v>29301</v>
      </c>
      <c r="W60" s="16">
        <f>'Focus2 Enter CEE Data'!V103</f>
        <v>1883</v>
      </c>
      <c r="X60" s="16">
        <f>'Focus2 Enter CEE Data'!W103</f>
        <v>1438</v>
      </c>
      <c r="Y60" s="18">
        <f>SUM(O60:X60)</f>
        <v>238085</v>
      </c>
      <c r="Z60" s="17">
        <f>'Focus2 Enter CEE Data'!N104</f>
        <v>0.21099999999999999</v>
      </c>
      <c r="AA60" s="17">
        <f>'Focus2 Enter CEE Data'!O104</f>
        <v>2.9000000000000001E-2</v>
      </c>
      <c r="AB60" s="17">
        <f>'Focus2 Enter CEE Data'!P104</f>
        <v>6.0000000000000001E-3</v>
      </c>
      <c r="AC60" s="17">
        <f>'Focus2 Enter CEE Data'!Q104</f>
        <v>0.03</v>
      </c>
      <c r="AD60" s="17">
        <f>'Focus2 Enter CEE Data'!R104</f>
        <v>0.5</v>
      </c>
      <c r="AE60" s="17">
        <f>'Focus2 Enter CEE Data'!S104</f>
        <v>6.6000000000000003E-2</v>
      </c>
      <c r="AF60" s="17">
        <f>'Focus2 Enter CEE Data'!T104</f>
        <v>1.7999999999999999E-2</v>
      </c>
      <c r="AG60" s="17">
        <f>'Focus2 Enter CEE Data'!U104</f>
        <v>0.123</v>
      </c>
      <c r="AH60" s="17">
        <f>'Focus2 Enter CEE Data'!V104</f>
        <v>8.0000000000000002E-3</v>
      </c>
      <c r="AI60" s="17">
        <f>'Focus2 Enter CEE Data'!W104</f>
        <v>6.0000000000000001E-3</v>
      </c>
      <c r="AJ60" s="19">
        <f t="shared" si="1"/>
        <v>0.99700000000000011</v>
      </c>
      <c r="AK60" s="16">
        <f>'Focus2 Enter CEE Data'!AC103</f>
        <v>444</v>
      </c>
      <c r="AL60" s="16">
        <f>'Focus2 Enter CEE Data'!AD103</f>
        <v>55</v>
      </c>
      <c r="AM60" s="16">
        <f>'Focus2 Enter CEE Data'!AE103</f>
        <v>23</v>
      </c>
      <c r="AN60" s="16">
        <f>'Focus2 Enter CEE Data'!AF103</f>
        <v>173</v>
      </c>
      <c r="AO60" s="16">
        <f>'Focus2 Enter CEE Data'!AG103</f>
        <v>1191</v>
      </c>
      <c r="AP60" s="16">
        <f>'Focus2 Enter CEE Data'!AH103</f>
        <v>343</v>
      </c>
      <c r="AQ60" s="16">
        <f>'Focus2 Enter CEE Data'!AI103</f>
        <v>71</v>
      </c>
      <c r="AR60" s="16">
        <f>'Focus2 Enter CEE Data'!AJ103</f>
        <v>414</v>
      </c>
      <c r="AS60" s="16">
        <f>'Focus2 Enter CEE Data'!AK103</f>
        <v>12</v>
      </c>
      <c r="AT60" s="16">
        <f>'Focus2 Enter CEE Data'!AL103</f>
        <v>17</v>
      </c>
      <c r="AU60" s="18">
        <f>SUM(AK60:AT60)</f>
        <v>2743</v>
      </c>
      <c r="AV60" s="17">
        <f>'Focus2 Enter CEE Data'!AC104</f>
        <v>0.16200000000000001</v>
      </c>
      <c r="AW60" s="17">
        <f>'Focus2 Enter CEE Data'!AD104</f>
        <v>0.02</v>
      </c>
      <c r="AX60" s="17">
        <f>'Focus2 Enter CEE Data'!AE104</f>
        <v>8.0000000000000002E-3</v>
      </c>
      <c r="AY60" s="17">
        <f>'Focus2 Enter CEE Data'!AF104</f>
        <v>0.06</v>
      </c>
      <c r="AZ60" s="17">
        <f>'Focus2 Enter CEE Data'!AG104</f>
        <v>0.434</v>
      </c>
      <c r="BA60" s="17">
        <f>'Focus2 Enter CEE Data'!AH104</f>
        <v>0.125</v>
      </c>
      <c r="BB60" s="17">
        <f>'Focus2 Enter CEE Data'!AI104</f>
        <v>2.5999999999999999E-2</v>
      </c>
      <c r="BC60" s="17">
        <f>'Focus2 Enter CEE Data'!AJ104</f>
        <v>0.151</v>
      </c>
      <c r="BD60" s="17">
        <f>'Focus2 Enter CEE Data'!AK104</f>
        <v>4.0000000000000001E-3</v>
      </c>
      <c r="BE60" s="17">
        <f>'Focus2 Enter CEE Data'!AL104</f>
        <v>6.0000000000000001E-3</v>
      </c>
      <c r="BF60" s="19">
        <f t="shared" si="3"/>
        <v>0.996</v>
      </c>
    </row>
    <row r="61" spans="7:58" x14ac:dyDescent="0.3">
      <c r="G61" s="15">
        <v>50</v>
      </c>
      <c r="L61" s="14" t="str">
        <f t="shared" si="4"/>
        <v>EducationSemi-skilled</v>
      </c>
      <c r="M61" s="14" t="str">
        <f>Parameters1!$L$17</f>
        <v>Education</v>
      </c>
      <c r="N61" s="14" t="s">
        <v>15</v>
      </c>
      <c r="O61" s="16">
        <f>'Focus2 Enter CEE Data'!N105</f>
        <v>20747</v>
      </c>
      <c r="P61" s="16">
        <f>'Focus2 Enter CEE Data'!O105</f>
        <v>5990</v>
      </c>
      <c r="Q61" s="16">
        <f>'Focus2 Enter CEE Data'!P105</f>
        <v>329</v>
      </c>
      <c r="R61" s="16">
        <f>'Focus2 Enter CEE Data'!Q105</f>
        <v>1665</v>
      </c>
      <c r="S61" s="16">
        <f>'Focus2 Enter CEE Data'!R105</f>
        <v>31472</v>
      </c>
      <c r="T61" s="16">
        <f>'Focus2 Enter CEE Data'!S105</f>
        <v>16017</v>
      </c>
      <c r="U61" s="16">
        <f>'Focus2 Enter CEE Data'!T105</f>
        <v>823</v>
      </c>
      <c r="V61" s="16">
        <f>'Focus2 Enter CEE Data'!U105</f>
        <v>7546</v>
      </c>
      <c r="W61" s="16">
        <f>'Focus2 Enter CEE Data'!V105</f>
        <v>362</v>
      </c>
      <c r="X61" s="16">
        <f>'Focus2 Enter CEE Data'!W105</f>
        <v>321</v>
      </c>
      <c r="Y61" s="18">
        <f t="shared" si="5"/>
        <v>85272</v>
      </c>
      <c r="Z61" s="17">
        <f>'Focus2 Enter CEE Data'!N106</f>
        <v>0.24299999999999999</v>
      </c>
      <c r="AA61" s="17">
        <f>'Focus2 Enter CEE Data'!O106</f>
        <v>7.0000000000000007E-2</v>
      </c>
      <c r="AB61" s="17">
        <f>'Focus2 Enter CEE Data'!P106</f>
        <v>4.0000000000000001E-3</v>
      </c>
      <c r="AC61" s="17">
        <f>'Focus2 Enter CEE Data'!Q106</f>
        <v>0.02</v>
      </c>
      <c r="AD61" s="17">
        <f>'Focus2 Enter CEE Data'!R106</f>
        <v>0.36899999999999999</v>
      </c>
      <c r="AE61" s="17">
        <f>'Focus2 Enter CEE Data'!S106</f>
        <v>0.188</v>
      </c>
      <c r="AF61" s="17">
        <f>'Focus2 Enter CEE Data'!T106</f>
        <v>0.01</v>
      </c>
      <c r="AG61" s="17">
        <f>'Focus2 Enter CEE Data'!U106</f>
        <v>8.7999999999999995E-2</v>
      </c>
      <c r="AH61" s="17">
        <f>'Focus2 Enter CEE Data'!V106</f>
        <v>4.0000000000000001E-3</v>
      </c>
      <c r="AI61" s="17">
        <f>'Focus2 Enter CEE Data'!W106</f>
        <v>4.0000000000000001E-3</v>
      </c>
      <c r="AJ61" s="19">
        <f t="shared" si="1"/>
        <v>0.99999999999999989</v>
      </c>
      <c r="AK61" s="16">
        <f>'Focus2 Enter CEE Data'!AC105</f>
        <v>229</v>
      </c>
      <c r="AL61" s="16">
        <f>'Focus2 Enter CEE Data'!AD105</f>
        <v>24</v>
      </c>
      <c r="AM61" s="16">
        <f>'Focus2 Enter CEE Data'!AE105</f>
        <v>6</v>
      </c>
      <c r="AN61" s="16">
        <f>'Focus2 Enter CEE Data'!AF105</f>
        <v>35</v>
      </c>
      <c r="AO61" s="16">
        <f>'Focus2 Enter CEE Data'!AG105</f>
        <v>276</v>
      </c>
      <c r="AP61" s="16">
        <f>'Focus2 Enter CEE Data'!AH105</f>
        <v>48</v>
      </c>
      <c r="AQ61" s="16">
        <f>'Focus2 Enter CEE Data'!AI105</f>
        <v>15</v>
      </c>
      <c r="AR61" s="16">
        <f>'Focus2 Enter CEE Data'!AJ105</f>
        <v>80</v>
      </c>
      <c r="AS61" s="16">
        <f>'Focus2 Enter CEE Data'!AK105</f>
        <v>2</v>
      </c>
      <c r="AT61" s="16">
        <f>'Focus2 Enter CEE Data'!AL105</f>
        <v>1</v>
      </c>
      <c r="AU61" s="18">
        <f t="shared" ref="AU61:AU67" si="8">SUM(AK61:AT61)</f>
        <v>716</v>
      </c>
      <c r="AV61" s="17">
        <f>'Focus2 Enter CEE Data'!AC106</f>
        <v>0.32</v>
      </c>
      <c r="AW61" s="17">
        <f>'Focus2 Enter CEE Data'!AD106</f>
        <v>3.4000000000000002E-2</v>
      </c>
      <c r="AX61" s="17">
        <f>'Focus2 Enter CEE Data'!AE106</f>
        <v>8.0000000000000002E-3</v>
      </c>
      <c r="AY61" s="17">
        <f>'Focus2 Enter CEE Data'!AF106</f>
        <v>0.05</v>
      </c>
      <c r="AZ61" s="17">
        <f>'Focus2 Enter CEE Data'!AG106</f>
        <v>0.38500000000000001</v>
      </c>
      <c r="BA61" s="17">
        <f>'Focus2 Enter CEE Data'!AH106</f>
        <v>6.7000000000000004E-2</v>
      </c>
      <c r="BB61" s="17">
        <f>'Focus2 Enter CEE Data'!AI106</f>
        <v>2.1000000000000001E-2</v>
      </c>
      <c r="BC61" s="17">
        <f>'Focus2 Enter CEE Data'!AJ106</f>
        <v>0.112</v>
      </c>
      <c r="BD61" s="17">
        <f>'Focus2 Enter CEE Data'!AK106</f>
        <v>3.0000000000000001E-3</v>
      </c>
      <c r="BE61" s="17">
        <f>'Focus2 Enter CEE Data'!AL106</f>
        <v>1E-3</v>
      </c>
      <c r="BF61" s="19">
        <f t="shared" si="3"/>
        <v>1.0009999999999999</v>
      </c>
    </row>
    <row r="62" spans="7:58" x14ac:dyDescent="0.3">
      <c r="G62" s="15">
        <v>51</v>
      </c>
      <c r="L62" s="14" t="str">
        <f t="shared" si="4"/>
        <v>EducationUnskilled</v>
      </c>
      <c r="M62" s="14" t="str">
        <f>Parameters1!$L$17</f>
        <v>Education</v>
      </c>
      <c r="N62" s="14" t="s">
        <v>16</v>
      </c>
      <c r="O62" s="16">
        <f>'Focus2 Enter CEE Data'!N107</f>
        <v>15164</v>
      </c>
      <c r="P62" s="16">
        <f>'Focus2 Enter CEE Data'!O107</f>
        <v>2498</v>
      </c>
      <c r="Q62" s="16">
        <f>'Focus2 Enter CEE Data'!P107</f>
        <v>36</v>
      </c>
      <c r="R62" s="16">
        <f>'Focus2 Enter CEE Data'!Q107</f>
        <v>367</v>
      </c>
      <c r="S62" s="16">
        <f>'Focus2 Enter CEE Data'!R107</f>
        <v>16918</v>
      </c>
      <c r="T62" s="16">
        <f>'Focus2 Enter CEE Data'!S107</f>
        <v>3034</v>
      </c>
      <c r="U62" s="16">
        <f>'Focus2 Enter CEE Data'!T107</f>
        <v>34</v>
      </c>
      <c r="V62" s="16">
        <f>'Focus2 Enter CEE Data'!U107</f>
        <v>407</v>
      </c>
      <c r="W62" s="16">
        <f>'Focus2 Enter CEE Data'!V107</f>
        <v>208</v>
      </c>
      <c r="X62" s="16">
        <f>'Focus2 Enter CEE Data'!W107</f>
        <v>146</v>
      </c>
      <c r="Y62" s="18">
        <f t="shared" si="5"/>
        <v>38812</v>
      </c>
      <c r="Z62" s="17">
        <f>'Focus2 Enter CEE Data'!N108</f>
        <v>0.39100000000000001</v>
      </c>
      <c r="AA62" s="17">
        <f>'Focus2 Enter CEE Data'!O108</f>
        <v>6.4000000000000001E-2</v>
      </c>
      <c r="AB62" s="17">
        <f>'Focus2 Enter CEE Data'!P108</f>
        <v>1E-3</v>
      </c>
      <c r="AC62" s="17">
        <f>'Focus2 Enter CEE Data'!Q108</f>
        <v>0.01</v>
      </c>
      <c r="AD62" s="17">
        <f>'Focus2 Enter CEE Data'!R108</f>
        <v>0.436</v>
      </c>
      <c r="AE62" s="17">
        <f>'Focus2 Enter CEE Data'!S108</f>
        <v>7.8E-2</v>
      </c>
      <c r="AF62" s="17">
        <f>'Focus2 Enter CEE Data'!T108</f>
        <v>1E-3</v>
      </c>
      <c r="AG62" s="17">
        <f>'Focus2 Enter CEE Data'!U108</f>
        <v>0.01</v>
      </c>
      <c r="AH62" s="17">
        <f>'Focus2 Enter CEE Data'!V108</f>
        <v>5.0000000000000001E-3</v>
      </c>
      <c r="AI62" s="17">
        <f>'Focus2 Enter CEE Data'!W108</f>
        <v>4.0000000000000001E-3</v>
      </c>
      <c r="AJ62" s="19">
        <f t="shared" si="1"/>
        <v>1</v>
      </c>
      <c r="AK62" s="16">
        <f>'Focus2 Enter CEE Data'!AC107</f>
        <v>209</v>
      </c>
      <c r="AL62" s="16">
        <f>'Focus2 Enter CEE Data'!AD107</f>
        <v>24</v>
      </c>
      <c r="AM62" s="16">
        <f>'Focus2 Enter CEE Data'!AE107</f>
        <v>4</v>
      </c>
      <c r="AN62" s="16">
        <f>'Focus2 Enter CEE Data'!AF107</f>
        <v>9</v>
      </c>
      <c r="AO62" s="16">
        <f>'Focus2 Enter CEE Data'!AG107</f>
        <v>246</v>
      </c>
      <c r="AP62" s="16">
        <f>'Focus2 Enter CEE Data'!AH107</f>
        <v>20</v>
      </c>
      <c r="AQ62" s="16">
        <f>'Focus2 Enter CEE Data'!AI107</f>
        <v>2</v>
      </c>
      <c r="AR62" s="16">
        <f>'Focus2 Enter CEE Data'!AJ107</f>
        <v>6</v>
      </c>
      <c r="AS62" s="16">
        <f>'Focus2 Enter CEE Data'!AK107</f>
        <v>0</v>
      </c>
      <c r="AT62" s="16">
        <f>'Focus2 Enter CEE Data'!AL107</f>
        <v>0</v>
      </c>
      <c r="AU62" s="18">
        <f t="shared" si="8"/>
        <v>520</v>
      </c>
      <c r="AV62" s="17">
        <f>'Focus2 Enter CEE Data'!AC108</f>
        <v>0.40200000000000002</v>
      </c>
      <c r="AW62" s="17">
        <f>'Focus2 Enter CEE Data'!AD108</f>
        <v>4.5999999999999999E-2</v>
      </c>
      <c r="AX62" s="17">
        <f>'Focus2 Enter CEE Data'!AE108</f>
        <v>8.0000000000000002E-3</v>
      </c>
      <c r="AY62" s="17">
        <f>'Focus2 Enter CEE Data'!AF108</f>
        <v>0.02</v>
      </c>
      <c r="AZ62" s="17">
        <f>'Focus2 Enter CEE Data'!AG108</f>
        <v>0.47299999999999998</v>
      </c>
      <c r="BA62" s="17">
        <f>'Focus2 Enter CEE Data'!AH108</f>
        <v>3.7999999999999999E-2</v>
      </c>
      <c r="BB62" s="17">
        <f>'Focus2 Enter CEE Data'!AI108</f>
        <v>4.0000000000000001E-3</v>
      </c>
      <c r="BC62" s="17">
        <f>'Focus2 Enter CEE Data'!AJ108</f>
        <v>1.2E-2</v>
      </c>
      <c r="BD62" s="17">
        <f>'Focus2 Enter CEE Data'!AK108</f>
        <v>0</v>
      </c>
      <c r="BE62" s="17">
        <f>'Focus2 Enter CEE Data'!AL108</f>
        <v>0</v>
      </c>
      <c r="BF62" s="19">
        <f t="shared" si="3"/>
        <v>1.0030000000000001</v>
      </c>
    </row>
    <row r="63" spans="7:58" x14ac:dyDescent="0.3">
      <c r="G63" s="15">
        <v>52</v>
      </c>
      <c r="L63" s="14" t="str">
        <f t="shared" si="4"/>
        <v>EducationTotal Permanent</v>
      </c>
      <c r="M63" s="14" t="str">
        <f>Parameters1!$L$17</f>
        <v>Education</v>
      </c>
      <c r="N63" s="14" t="s">
        <v>17</v>
      </c>
      <c r="O63" s="16">
        <f>'Focus2 Enter CEE Data'!N109</f>
        <v>102960</v>
      </c>
      <c r="P63" s="16">
        <f>'Focus2 Enter CEE Data'!O109</f>
        <v>18259</v>
      </c>
      <c r="Q63" s="16">
        <f>'Focus2 Enter CEE Data'!P109</f>
        <v>2917</v>
      </c>
      <c r="R63" s="16">
        <f>'Focus2 Enter CEE Data'!Q109</f>
        <v>17856</v>
      </c>
      <c r="S63" s="16">
        <f>'Focus2 Enter CEE Data'!R109</f>
        <v>190094</v>
      </c>
      <c r="T63" s="16">
        <f>'Focus2 Enter CEE Data'!S109</f>
        <v>38299</v>
      </c>
      <c r="U63" s="16">
        <f>'Focus2 Enter CEE Data'!T109</f>
        <v>7304</v>
      </c>
      <c r="V63" s="16">
        <f>'Focus2 Enter CEE Data'!U109</f>
        <v>52653</v>
      </c>
      <c r="W63" s="16">
        <f>'Focus2 Enter CEE Data'!V109</f>
        <v>4762</v>
      </c>
      <c r="X63" s="16">
        <f>'Focus2 Enter CEE Data'!W109</f>
        <v>3154</v>
      </c>
      <c r="Y63" s="18">
        <f t="shared" ref="Y63:Y78" si="9">SUM(O63:X63)</f>
        <v>438258</v>
      </c>
      <c r="Z63" s="17">
        <f>'Focus2 Enter CEE Data'!N110</f>
        <v>0.23499999999999999</v>
      </c>
      <c r="AA63" s="17">
        <f>'Focus2 Enter CEE Data'!O110</f>
        <v>4.2000000000000003E-2</v>
      </c>
      <c r="AB63" s="17">
        <f>'Focus2 Enter CEE Data'!P110</f>
        <v>7.0000000000000001E-3</v>
      </c>
      <c r="AC63" s="17">
        <f>'Focus2 Enter CEE Data'!Q110</f>
        <v>4.1000000000000002E-2</v>
      </c>
      <c r="AD63" s="17">
        <f>'Focus2 Enter CEE Data'!R110</f>
        <v>0.434</v>
      </c>
      <c r="AE63" s="17">
        <f>'Focus2 Enter CEE Data'!S110</f>
        <v>8.6999999999999994E-2</v>
      </c>
      <c r="AF63" s="17">
        <f>'Focus2 Enter CEE Data'!T110</f>
        <v>1.7000000000000001E-2</v>
      </c>
      <c r="AG63" s="17">
        <f>'Focus2 Enter CEE Data'!U110</f>
        <v>0.12</v>
      </c>
      <c r="AH63" s="17">
        <f>'Focus2 Enter CEE Data'!V110</f>
        <v>1.0999999999999999E-2</v>
      </c>
      <c r="AI63" s="17">
        <f>'Focus2 Enter CEE Data'!W110</f>
        <v>7.0000000000000001E-3</v>
      </c>
      <c r="AJ63" s="19">
        <f t="shared" si="1"/>
        <v>1.0009999999999999</v>
      </c>
      <c r="AK63" s="16">
        <f>'Focus2 Enter CEE Data'!AC109</f>
        <v>1138</v>
      </c>
      <c r="AL63" s="16">
        <f>'Focus2 Enter CEE Data'!AD109</f>
        <v>137</v>
      </c>
      <c r="AM63" s="16">
        <f>'Focus2 Enter CEE Data'!AE109</f>
        <v>59</v>
      </c>
      <c r="AN63" s="16">
        <f>'Focus2 Enter CEE Data'!AF109</f>
        <v>401</v>
      </c>
      <c r="AO63" s="16">
        <f>'Focus2 Enter CEE Data'!AG109</f>
        <v>2092</v>
      </c>
      <c r="AP63" s="16">
        <f>'Focus2 Enter CEE Data'!AH109</f>
        <v>461</v>
      </c>
      <c r="AQ63" s="16">
        <f>'Focus2 Enter CEE Data'!AI109</f>
        <v>128</v>
      </c>
      <c r="AR63" s="16">
        <f>'Focus2 Enter CEE Data'!AJ109</f>
        <v>770</v>
      </c>
      <c r="AS63" s="16">
        <f>'Focus2 Enter CEE Data'!AK109</f>
        <v>27</v>
      </c>
      <c r="AT63" s="16">
        <f>'Focus2 Enter CEE Data'!AL109</f>
        <v>30</v>
      </c>
      <c r="AU63" s="18">
        <f t="shared" si="8"/>
        <v>5243</v>
      </c>
      <c r="AV63" s="17">
        <f>'Focus2 Enter CEE Data'!AC110</f>
        <v>0.217</v>
      </c>
      <c r="AW63" s="17">
        <f>'Focus2 Enter CEE Data'!AD110</f>
        <v>2.5999999999999999E-2</v>
      </c>
      <c r="AX63" s="17">
        <f>'Focus2 Enter CEE Data'!AE110</f>
        <v>1.0999999999999999E-2</v>
      </c>
      <c r="AY63" s="17">
        <f>'Focus2 Enter CEE Data'!AF110</f>
        <v>7.5999999999999998E-2</v>
      </c>
      <c r="AZ63" s="17">
        <f>'Focus2 Enter CEE Data'!AG110</f>
        <v>0.39900000000000002</v>
      </c>
      <c r="BA63" s="17">
        <f>'Focus2 Enter CEE Data'!AH110</f>
        <v>8.7999999999999995E-2</v>
      </c>
      <c r="BB63" s="17">
        <f>'Focus2 Enter CEE Data'!AI110</f>
        <v>2.4E-2</v>
      </c>
      <c r="BC63" s="17">
        <f>'Focus2 Enter CEE Data'!AJ110</f>
        <v>0.14699999999999999</v>
      </c>
      <c r="BD63" s="17">
        <f>'Focus2 Enter CEE Data'!AK110</f>
        <v>5.0000000000000001E-3</v>
      </c>
      <c r="BE63" s="17">
        <f>'Focus2 Enter CEE Data'!AL110</f>
        <v>6.0000000000000001E-3</v>
      </c>
      <c r="BF63" s="19">
        <f t="shared" si="3"/>
        <v>0.99900000000000011</v>
      </c>
    </row>
    <row r="64" spans="7:58" x14ac:dyDescent="0.3">
      <c r="G64" s="15">
        <v>53</v>
      </c>
      <c r="L64" s="14" t="str">
        <f t="shared" si="4"/>
        <v>EducationTemporary employees</v>
      </c>
      <c r="M64" s="14" t="str">
        <f>Parameters1!$L$17</f>
        <v>Education</v>
      </c>
      <c r="N64" s="14" t="s">
        <v>18</v>
      </c>
      <c r="O64" s="16">
        <f>'Focus2 Enter CEE Data'!N111</f>
        <v>16699</v>
      </c>
      <c r="P64" s="16">
        <f>'Focus2 Enter CEE Data'!O111</f>
        <v>1473</v>
      </c>
      <c r="Q64" s="16">
        <f>'Focus2 Enter CEE Data'!P111</f>
        <v>544</v>
      </c>
      <c r="R64" s="16">
        <f>'Focus2 Enter CEE Data'!Q111</f>
        <v>2445</v>
      </c>
      <c r="S64" s="16">
        <f>'Focus2 Enter CEE Data'!R111</f>
        <v>34091</v>
      </c>
      <c r="T64" s="16">
        <f>'Focus2 Enter CEE Data'!S111</f>
        <v>2420</v>
      </c>
      <c r="U64" s="16">
        <f>'Focus2 Enter CEE Data'!T111</f>
        <v>983</v>
      </c>
      <c r="V64" s="16">
        <f>'Focus2 Enter CEE Data'!U111</f>
        <v>4972</v>
      </c>
      <c r="W64" s="16">
        <f>'Focus2 Enter CEE Data'!V111</f>
        <v>1991</v>
      </c>
      <c r="X64" s="16">
        <f>'Focus2 Enter CEE Data'!W111</f>
        <v>1073</v>
      </c>
      <c r="Y64" s="18">
        <f t="shared" si="9"/>
        <v>66691</v>
      </c>
      <c r="Z64" s="17">
        <f>'Focus2 Enter CEE Data'!N112</f>
        <v>0.25</v>
      </c>
      <c r="AA64" s="17">
        <f>'Focus2 Enter CEE Data'!O112</f>
        <v>2.1999999999999999E-2</v>
      </c>
      <c r="AB64" s="17">
        <f>'Focus2 Enter CEE Data'!P112</f>
        <v>8.0000000000000002E-3</v>
      </c>
      <c r="AC64" s="17">
        <f>'Focus2 Enter CEE Data'!Q112</f>
        <v>3.6999999999999998E-2</v>
      </c>
      <c r="AD64" s="17">
        <f>'Focus2 Enter CEE Data'!R112</f>
        <v>0.51100000000000001</v>
      </c>
      <c r="AE64" s="17">
        <f>'Focus2 Enter CEE Data'!S112</f>
        <v>3.5999999999999997E-2</v>
      </c>
      <c r="AF64" s="17">
        <f>'Focus2 Enter CEE Data'!T112</f>
        <v>1.4999999999999999E-2</v>
      </c>
      <c r="AG64" s="17">
        <f>'Focus2 Enter CEE Data'!U112</f>
        <v>7.4999999999999997E-2</v>
      </c>
      <c r="AH64" s="17">
        <f>'Focus2 Enter CEE Data'!V112</f>
        <v>0.03</v>
      </c>
      <c r="AI64" s="17">
        <f>'Focus2 Enter CEE Data'!W112</f>
        <v>1.6E-2</v>
      </c>
      <c r="AJ64" s="19">
        <f t="shared" si="1"/>
        <v>1</v>
      </c>
      <c r="AK64" s="16">
        <f>'Focus2 Enter CEE Data'!AC111</f>
        <v>225</v>
      </c>
      <c r="AL64" s="16">
        <f>'Focus2 Enter CEE Data'!AD111</f>
        <v>21</v>
      </c>
      <c r="AM64" s="16">
        <f>'Focus2 Enter CEE Data'!AE111</f>
        <v>2</v>
      </c>
      <c r="AN64" s="16">
        <f>'Focus2 Enter CEE Data'!AF111</f>
        <v>21</v>
      </c>
      <c r="AO64" s="16">
        <f>'Focus2 Enter CEE Data'!AG111</f>
        <v>174</v>
      </c>
      <c r="AP64" s="16">
        <f>'Focus2 Enter CEE Data'!AH111</f>
        <v>22</v>
      </c>
      <c r="AQ64" s="16">
        <f>'Focus2 Enter CEE Data'!AI111</f>
        <v>7</v>
      </c>
      <c r="AR64" s="16">
        <f>'Focus2 Enter CEE Data'!AJ111</f>
        <v>45</v>
      </c>
      <c r="AS64" s="16">
        <f>'Focus2 Enter CEE Data'!AK111</f>
        <v>11</v>
      </c>
      <c r="AT64" s="16">
        <f>'Focus2 Enter CEE Data'!AL111</f>
        <v>6</v>
      </c>
      <c r="AU64" s="18">
        <f t="shared" si="8"/>
        <v>534</v>
      </c>
      <c r="AV64" s="17">
        <f>'Focus2 Enter CEE Data'!AC112</f>
        <v>0.42099999999999999</v>
      </c>
      <c r="AW64" s="17">
        <f>'Focus2 Enter CEE Data'!AD112</f>
        <v>3.9E-2</v>
      </c>
      <c r="AX64" s="17">
        <f>'Focus2 Enter CEE Data'!AE112</f>
        <v>4.0000000000000001E-3</v>
      </c>
      <c r="AY64" s="17">
        <f>'Focus2 Enter CEE Data'!AF112</f>
        <v>3.9E-2</v>
      </c>
      <c r="AZ64" s="17">
        <f>'Focus2 Enter CEE Data'!AG112</f>
        <v>0.32600000000000001</v>
      </c>
      <c r="BA64" s="17">
        <f>'Focus2 Enter CEE Data'!AH112</f>
        <v>4.1000000000000002E-2</v>
      </c>
      <c r="BB64" s="17">
        <f>'Focus2 Enter CEE Data'!AI112</f>
        <v>1.2999999999999999E-2</v>
      </c>
      <c r="BC64" s="17">
        <f>'Focus2 Enter CEE Data'!AJ112</f>
        <v>8.4000000000000005E-2</v>
      </c>
      <c r="BD64" s="17">
        <f>'Focus2 Enter CEE Data'!AK112</f>
        <v>2.1000000000000001E-2</v>
      </c>
      <c r="BE64" s="17">
        <f>'Focus2 Enter CEE Data'!AL112</f>
        <v>1.0999999999999999E-2</v>
      </c>
      <c r="BF64" s="19">
        <f t="shared" si="3"/>
        <v>0.999</v>
      </c>
    </row>
    <row r="65" spans="7:58" x14ac:dyDescent="0.3">
      <c r="G65" s="15">
        <v>54</v>
      </c>
      <c r="L65" s="14" t="str">
        <f t="shared" si="4"/>
        <v>EducationGrand Total</v>
      </c>
      <c r="M65" s="14" t="str">
        <f>Parameters1!$L$17</f>
        <v>Education</v>
      </c>
      <c r="N65" s="14" t="s">
        <v>19</v>
      </c>
      <c r="O65" s="16">
        <f>'Focus2 Enter CEE Data'!N113</f>
        <v>119659</v>
      </c>
      <c r="P65" s="16">
        <f>'Focus2 Enter CEE Data'!O113</f>
        <v>19732</v>
      </c>
      <c r="Q65" s="16">
        <f>'Focus2 Enter CEE Data'!P113</f>
        <v>3461</v>
      </c>
      <c r="R65" s="16">
        <f>'Focus2 Enter CEE Data'!Q113</f>
        <v>20301</v>
      </c>
      <c r="S65" s="16">
        <f>'Focus2 Enter CEE Data'!R113</f>
        <v>224185</v>
      </c>
      <c r="T65" s="16">
        <f>'Focus2 Enter CEE Data'!S113</f>
        <v>40719</v>
      </c>
      <c r="U65" s="16">
        <f>'Focus2 Enter CEE Data'!T113</f>
        <v>8287</v>
      </c>
      <c r="V65" s="16">
        <f>'Focus2 Enter CEE Data'!U113</f>
        <v>57625</v>
      </c>
      <c r="W65" s="16">
        <f>'Focus2 Enter CEE Data'!V113</f>
        <v>6753</v>
      </c>
      <c r="X65" s="16">
        <f>'Focus2 Enter CEE Data'!W113</f>
        <v>4227</v>
      </c>
      <c r="Y65" s="18">
        <f t="shared" si="9"/>
        <v>504949</v>
      </c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9">
        <f t="shared" si="1"/>
        <v>0</v>
      </c>
      <c r="AK65" s="16">
        <f>'Focus2 Enter CEE Data'!AC113</f>
        <v>1363</v>
      </c>
      <c r="AL65" s="16">
        <f>'Focus2 Enter CEE Data'!AD113</f>
        <v>158</v>
      </c>
      <c r="AM65" s="16">
        <f>'Focus2 Enter CEE Data'!AE113</f>
        <v>61</v>
      </c>
      <c r="AN65" s="16">
        <f>'Focus2 Enter CEE Data'!AF113</f>
        <v>422</v>
      </c>
      <c r="AO65" s="16">
        <f>'Focus2 Enter CEE Data'!AG113</f>
        <v>2266</v>
      </c>
      <c r="AP65" s="16">
        <f>'Focus2 Enter CEE Data'!AH113</f>
        <v>483</v>
      </c>
      <c r="AQ65" s="16">
        <f>'Focus2 Enter CEE Data'!AI113</f>
        <v>135</v>
      </c>
      <c r="AR65" s="16">
        <f>'Focus2 Enter CEE Data'!AJ113</f>
        <v>815</v>
      </c>
      <c r="AS65" s="16">
        <f>'Focus2 Enter CEE Data'!AK113</f>
        <v>38</v>
      </c>
      <c r="AT65" s="16">
        <f>'Focus2 Enter CEE Data'!AL113</f>
        <v>36</v>
      </c>
      <c r="AU65" s="18">
        <f t="shared" si="8"/>
        <v>5777</v>
      </c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9">
        <f t="shared" si="3"/>
        <v>0</v>
      </c>
    </row>
    <row r="66" spans="7:58" x14ac:dyDescent="0.3">
      <c r="G66" s="15">
        <v>55</v>
      </c>
      <c r="L66" s="14" t="str">
        <f t="shared" si="4"/>
        <v>Electricity, gas, steam and air conditioning supplyTop Management</v>
      </c>
      <c r="M66" s="14" t="str">
        <f>Parameters1!$L$18</f>
        <v>Electricity, gas, steam and air conditioning supply</v>
      </c>
      <c r="N66" s="14" t="s">
        <v>11</v>
      </c>
      <c r="O66" s="16">
        <f>'Focus2 Enter CEE Data'!N114</f>
        <v>112</v>
      </c>
      <c r="P66" s="16">
        <f>'Focus2 Enter CEE Data'!O114</f>
        <v>27</v>
      </c>
      <c r="Q66" s="16">
        <f>'Focus2 Enter CEE Data'!P114</f>
        <v>67</v>
      </c>
      <c r="R66" s="16">
        <f>'Focus2 Enter CEE Data'!Q114</f>
        <v>379</v>
      </c>
      <c r="S66" s="16">
        <f>'Focus2 Enter CEE Data'!R114</f>
        <v>81</v>
      </c>
      <c r="T66" s="16">
        <f>'Focus2 Enter CEE Data'!S114</f>
        <v>25</v>
      </c>
      <c r="U66" s="16">
        <f>'Focus2 Enter CEE Data'!T114</f>
        <v>38</v>
      </c>
      <c r="V66" s="16">
        <f>'Focus2 Enter CEE Data'!U114</f>
        <v>61</v>
      </c>
      <c r="W66" s="16">
        <f>'Focus2 Enter CEE Data'!V114</f>
        <v>41</v>
      </c>
      <c r="X66" s="16">
        <f>'Focus2 Enter CEE Data'!W114</f>
        <v>6</v>
      </c>
      <c r="Y66" s="18">
        <f t="shared" si="9"/>
        <v>837</v>
      </c>
      <c r="Z66" s="17">
        <f>'Focus2 Enter CEE Data'!N115</f>
        <v>0.13400000000000001</v>
      </c>
      <c r="AA66" s="17">
        <f>'Focus2 Enter CEE Data'!O115</f>
        <v>3.2000000000000001E-2</v>
      </c>
      <c r="AB66" s="17">
        <f>'Focus2 Enter CEE Data'!P115</f>
        <v>0.08</v>
      </c>
      <c r="AC66" s="17">
        <f>'Focus2 Enter CEE Data'!Q115</f>
        <v>0.45</v>
      </c>
      <c r="AD66" s="17">
        <f>'Focus2 Enter CEE Data'!R115</f>
        <v>9.7000000000000003E-2</v>
      </c>
      <c r="AE66" s="17">
        <f>'Focus2 Enter CEE Data'!S115</f>
        <v>0.03</v>
      </c>
      <c r="AF66" s="17">
        <f>'Focus2 Enter CEE Data'!T115</f>
        <v>4.4999999999999998E-2</v>
      </c>
      <c r="AG66" s="17">
        <f>'Focus2 Enter CEE Data'!U115</f>
        <v>7.2999999999999995E-2</v>
      </c>
      <c r="AH66" s="17">
        <f>'Focus2 Enter CEE Data'!V115</f>
        <v>4.9000000000000002E-2</v>
      </c>
      <c r="AI66" s="17">
        <f>'Focus2 Enter CEE Data'!W115</f>
        <v>7.0000000000000001E-3</v>
      </c>
      <c r="AJ66" s="19">
        <f t="shared" si="1"/>
        <v>0.997</v>
      </c>
      <c r="AK66" s="16">
        <f>'Focus2 Enter CEE Data'!AC114</f>
        <v>3</v>
      </c>
      <c r="AL66" s="16">
        <f>'Focus2 Enter CEE Data'!AD114</f>
        <v>1</v>
      </c>
      <c r="AM66" s="16">
        <f>'Focus2 Enter CEE Data'!AE114</f>
        <v>4</v>
      </c>
      <c r="AN66" s="16">
        <f>'Focus2 Enter CEE Data'!AF114</f>
        <v>6</v>
      </c>
      <c r="AO66" s="16">
        <f>'Focus2 Enter CEE Data'!AG114</f>
        <v>1</v>
      </c>
      <c r="AP66" s="16">
        <f>'Focus2 Enter CEE Data'!AH114</f>
        <v>0</v>
      </c>
      <c r="AQ66" s="16">
        <f>'Focus2 Enter CEE Data'!AI114</f>
        <v>2</v>
      </c>
      <c r="AR66" s="16">
        <f>'Focus2 Enter CEE Data'!AJ114</f>
        <v>1</v>
      </c>
      <c r="AS66" s="16">
        <f>'Focus2 Enter CEE Data'!AK114</f>
        <v>0</v>
      </c>
      <c r="AT66" s="16">
        <f>'Focus2 Enter CEE Data'!AL114</f>
        <v>0</v>
      </c>
      <c r="AU66" s="18">
        <f t="shared" si="8"/>
        <v>18</v>
      </c>
      <c r="AV66" s="17">
        <f>'Focus2 Enter CEE Data'!AC115</f>
        <v>0.16700000000000001</v>
      </c>
      <c r="AW66" s="17">
        <f>'Focus2 Enter CEE Data'!AD115</f>
        <v>5.6000000000000001E-2</v>
      </c>
      <c r="AX66" s="17">
        <f>'Focus2 Enter CEE Data'!AE115</f>
        <v>0.222</v>
      </c>
      <c r="AY66" s="17">
        <f>'Focus2 Enter CEE Data'!AF115</f>
        <v>0.33</v>
      </c>
      <c r="AZ66" s="17">
        <f>'Focus2 Enter CEE Data'!AG115</f>
        <v>5.6000000000000001E-2</v>
      </c>
      <c r="BA66" s="17">
        <f>'Focus2 Enter CEE Data'!AH115</f>
        <v>0</v>
      </c>
      <c r="BB66" s="17">
        <f>'Focus2 Enter CEE Data'!AI115</f>
        <v>0.111</v>
      </c>
      <c r="BC66" s="17">
        <f>'Focus2 Enter CEE Data'!AJ115</f>
        <v>5.6000000000000001E-2</v>
      </c>
      <c r="BD66" s="17">
        <f>'Focus2 Enter CEE Data'!AK115</f>
        <v>0</v>
      </c>
      <c r="BE66" s="17">
        <f>'Focus2 Enter CEE Data'!AL115</f>
        <v>0</v>
      </c>
      <c r="BF66" s="19">
        <f t="shared" si="3"/>
        <v>0.99800000000000011</v>
      </c>
    </row>
    <row r="67" spans="7:58" x14ac:dyDescent="0.3">
      <c r="G67" s="15">
        <v>56</v>
      </c>
      <c r="L67" s="14" t="str">
        <f t="shared" si="4"/>
        <v>Electricity, gas, steam and air conditioning supplySenior Management</v>
      </c>
      <c r="M67" s="14" t="str">
        <f>Parameters1!$L$18</f>
        <v>Electricity, gas, steam and air conditioning supply</v>
      </c>
      <c r="N67" s="14" t="s">
        <v>12</v>
      </c>
      <c r="O67" s="16">
        <f>'Focus2 Enter CEE Data'!N116</f>
        <v>615</v>
      </c>
      <c r="P67" s="16">
        <f>'Focus2 Enter CEE Data'!O116</f>
        <v>103</v>
      </c>
      <c r="Q67" s="16">
        <f>'Focus2 Enter CEE Data'!P116</f>
        <v>163</v>
      </c>
      <c r="R67" s="16">
        <f>'Focus2 Enter CEE Data'!Q116</f>
        <v>606</v>
      </c>
      <c r="S67" s="16">
        <f>'Focus2 Enter CEE Data'!R116</f>
        <v>408</v>
      </c>
      <c r="T67" s="16">
        <f>'Focus2 Enter CEE Data'!S116</f>
        <v>63</v>
      </c>
      <c r="U67" s="16">
        <f>'Focus2 Enter CEE Data'!T116</f>
        <v>92</v>
      </c>
      <c r="V67" s="16">
        <f>'Focus2 Enter CEE Data'!U116</f>
        <v>281</v>
      </c>
      <c r="W67" s="16">
        <f>'Focus2 Enter CEE Data'!V116</f>
        <v>61</v>
      </c>
      <c r="X67" s="16">
        <f>'Focus2 Enter CEE Data'!W116</f>
        <v>21</v>
      </c>
      <c r="Y67" s="18">
        <f t="shared" si="9"/>
        <v>2413</v>
      </c>
      <c r="Z67" s="17">
        <f>'Focus2 Enter CEE Data'!N117</f>
        <v>0.255</v>
      </c>
      <c r="AA67" s="17">
        <f>'Focus2 Enter CEE Data'!O117</f>
        <v>4.2999999999999997E-2</v>
      </c>
      <c r="AB67" s="17">
        <f>'Focus2 Enter CEE Data'!P117</f>
        <v>6.8000000000000005E-2</v>
      </c>
      <c r="AC67" s="17">
        <f>'Focus2 Enter CEE Data'!Q117</f>
        <v>0.25</v>
      </c>
      <c r="AD67" s="17">
        <f>'Focus2 Enter CEE Data'!R117</f>
        <v>0.16900000000000001</v>
      </c>
      <c r="AE67" s="17">
        <f>'Focus2 Enter CEE Data'!S117</f>
        <v>2.5999999999999999E-2</v>
      </c>
      <c r="AF67" s="17">
        <f>'Focus2 Enter CEE Data'!T117</f>
        <v>3.7999999999999999E-2</v>
      </c>
      <c r="AG67" s="17">
        <f>'Focus2 Enter CEE Data'!U117</f>
        <v>0.11600000000000001</v>
      </c>
      <c r="AH67" s="17">
        <f>'Focus2 Enter CEE Data'!V117</f>
        <v>2.5000000000000001E-2</v>
      </c>
      <c r="AI67" s="17">
        <f>'Focus2 Enter CEE Data'!W117</f>
        <v>8.9999999999999993E-3</v>
      </c>
      <c r="AJ67" s="19">
        <f t="shared" si="1"/>
        <v>0.99900000000000011</v>
      </c>
      <c r="AK67" s="16">
        <f>'Focus2 Enter CEE Data'!AC116</f>
        <v>8</v>
      </c>
      <c r="AL67" s="16">
        <f>'Focus2 Enter CEE Data'!AD116</f>
        <v>3</v>
      </c>
      <c r="AM67" s="16">
        <f>'Focus2 Enter CEE Data'!AE116</f>
        <v>3</v>
      </c>
      <c r="AN67" s="16">
        <f>'Focus2 Enter CEE Data'!AF116</f>
        <v>8</v>
      </c>
      <c r="AO67" s="16">
        <f>'Focus2 Enter CEE Data'!AG116</f>
        <v>4</v>
      </c>
      <c r="AP67" s="16">
        <f>'Focus2 Enter CEE Data'!AH116</f>
        <v>2</v>
      </c>
      <c r="AQ67" s="16">
        <f>'Focus2 Enter CEE Data'!AI116</f>
        <v>2</v>
      </c>
      <c r="AR67" s="16">
        <f>'Focus2 Enter CEE Data'!AJ116</f>
        <v>8</v>
      </c>
      <c r="AS67" s="16">
        <f>'Focus2 Enter CEE Data'!AK116</f>
        <v>1</v>
      </c>
      <c r="AT67" s="16">
        <f>'Focus2 Enter CEE Data'!AL116</f>
        <v>0</v>
      </c>
      <c r="AU67" s="18">
        <f t="shared" si="8"/>
        <v>39</v>
      </c>
      <c r="AV67" s="17">
        <f>'Focus2 Enter CEE Data'!AC117</f>
        <v>0.20499999999999999</v>
      </c>
      <c r="AW67" s="17">
        <f>'Focus2 Enter CEE Data'!AD117</f>
        <v>7.6999999999999999E-2</v>
      </c>
      <c r="AX67" s="17">
        <f>'Focus2 Enter CEE Data'!AE117</f>
        <v>7.6999999999999999E-2</v>
      </c>
      <c r="AY67" s="17">
        <f>'Focus2 Enter CEE Data'!AF117</f>
        <v>0.21</v>
      </c>
      <c r="AZ67" s="17">
        <f>'Focus2 Enter CEE Data'!AG117</f>
        <v>0.10299999999999999</v>
      </c>
      <c r="BA67" s="17">
        <f>'Focus2 Enter CEE Data'!AH117</f>
        <v>5.0999999999999997E-2</v>
      </c>
      <c r="BB67" s="17">
        <f>'Focus2 Enter CEE Data'!AI117</f>
        <v>5.0999999999999997E-2</v>
      </c>
      <c r="BC67" s="17">
        <f>'Focus2 Enter CEE Data'!AJ117</f>
        <v>0.20499999999999999</v>
      </c>
      <c r="BD67" s="17">
        <f>'Focus2 Enter CEE Data'!AK117</f>
        <v>2.5999999999999999E-2</v>
      </c>
      <c r="BE67" s="17">
        <f>'Focus2 Enter CEE Data'!AL117</f>
        <v>0</v>
      </c>
      <c r="BF67" s="19">
        <f t="shared" si="3"/>
        <v>1.0049999999999999</v>
      </c>
    </row>
    <row r="68" spans="7:58" x14ac:dyDescent="0.3">
      <c r="G68" s="15">
        <v>57</v>
      </c>
      <c r="L68" s="14" t="str">
        <f t="shared" si="4"/>
        <v>Electricity, gas, steam and air conditioning supplyProfessionally Qualified</v>
      </c>
      <c r="M68" s="14" t="str">
        <f>Parameters1!$L$18</f>
        <v>Electricity, gas, steam and air conditioning supply</v>
      </c>
      <c r="N68" s="14" t="s">
        <v>13</v>
      </c>
      <c r="O68" s="16">
        <f>'Focus2 Enter CEE Data'!N118</f>
        <v>4288</v>
      </c>
      <c r="P68" s="16">
        <f>'Focus2 Enter CEE Data'!O118</f>
        <v>647</v>
      </c>
      <c r="Q68" s="16">
        <f>'Focus2 Enter CEE Data'!P118</f>
        <v>651</v>
      </c>
      <c r="R68" s="16">
        <f>'Focus2 Enter CEE Data'!Q118</f>
        <v>1925</v>
      </c>
      <c r="S68" s="16">
        <f>'Focus2 Enter CEE Data'!R118</f>
        <v>3501</v>
      </c>
      <c r="T68" s="16">
        <f>'Focus2 Enter CEE Data'!S118</f>
        <v>312</v>
      </c>
      <c r="U68" s="16">
        <f>'Focus2 Enter CEE Data'!T118</f>
        <v>341</v>
      </c>
      <c r="V68" s="16">
        <f>'Focus2 Enter CEE Data'!U118</f>
        <v>744</v>
      </c>
      <c r="W68" s="16">
        <f>'Focus2 Enter CEE Data'!V118</f>
        <v>116</v>
      </c>
      <c r="X68" s="16">
        <f>'Focus2 Enter CEE Data'!W118</f>
        <v>31</v>
      </c>
      <c r="Y68" s="18">
        <f>SUM(O68:X68)</f>
        <v>12556</v>
      </c>
      <c r="Z68" s="17">
        <f>'Focus2 Enter CEE Data'!N119</f>
        <v>0.34200000000000003</v>
      </c>
      <c r="AA68" s="17">
        <f>'Focus2 Enter CEE Data'!O119</f>
        <v>5.1999999999999998E-2</v>
      </c>
      <c r="AB68" s="17">
        <f>'Focus2 Enter CEE Data'!P119</f>
        <v>5.1999999999999998E-2</v>
      </c>
      <c r="AC68" s="17">
        <f>'Focus2 Enter CEE Data'!Q119</f>
        <v>0.15</v>
      </c>
      <c r="AD68" s="17">
        <f>'Focus2 Enter CEE Data'!R119</f>
        <v>0.27900000000000003</v>
      </c>
      <c r="AE68" s="17">
        <f>'Focus2 Enter CEE Data'!S119</f>
        <v>2.5000000000000001E-2</v>
      </c>
      <c r="AF68" s="17">
        <f>'Focus2 Enter CEE Data'!T119</f>
        <v>2.7E-2</v>
      </c>
      <c r="AG68" s="17">
        <f>'Focus2 Enter CEE Data'!U119</f>
        <v>5.8999999999999997E-2</v>
      </c>
      <c r="AH68" s="17">
        <f>'Focus2 Enter CEE Data'!V119</f>
        <v>8.9999999999999993E-3</v>
      </c>
      <c r="AI68" s="17">
        <f>'Focus2 Enter CEE Data'!W119</f>
        <v>2E-3</v>
      </c>
      <c r="AJ68" s="19">
        <f t="shared" si="1"/>
        <v>0.997</v>
      </c>
      <c r="AK68" s="16">
        <f>'Focus2 Enter CEE Data'!AC118</f>
        <v>65</v>
      </c>
      <c r="AL68" s="16">
        <f>'Focus2 Enter CEE Data'!AD118</f>
        <v>12</v>
      </c>
      <c r="AM68" s="16">
        <f>'Focus2 Enter CEE Data'!AE118</f>
        <v>14</v>
      </c>
      <c r="AN68" s="16">
        <f>'Focus2 Enter CEE Data'!AF118</f>
        <v>63</v>
      </c>
      <c r="AO68" s="16">
        <f>'Focus2 Enter CEE Data'!AG118</f>
        <v>49</v>
      </c>
      <c r="AP68" s="16">
        <f>'Focus2 Enter CEE Data'!AH118</f>
        <v>2</v>
      </c>
      <c r="AQ68" s="16">
        <f>'Focus2 Enter CEE Data'!AI118</f>
        <v>10</v>
      </c>
      <c r="AR68" s="16">
        <f>'Focus2 Enter CEE Data'!AJ118</f>
        <v>23</v>
      </c>
      <c r="AS68" s="16">
        <f>'Focus2 Enter CEE Data'!AK118</f>
        <v>0</v>
      </c>
      <c r="AT68" s="16">
        <f>'Focus2 Enter CEE Data'!AL118</f>
        <v>0</v>
      </c>
      <c r="AU68" s="18">
        <f t="shared" ref="AU68:AU79" si="10">SUM(AK68:AT68)</f>
        <v>238</v>
      </c>
      <c r="AV68" s="17">
        <f>'Focus2 Enter CEE Data'!AC119</f>
        <v>0.27300000000000002</v>
      </c>
      <c r="AW68" s="17">
        <f>'Focus2 Enter CEE Data'!AD119</f>
        <v>0.05</v>
      </c>
      <c r="AX68" s="17">
        <f>'Focus2 Enter CEE Data'!AE119</f>
        <v>5.8999999999999997E-2</v>
      </c>
      <c r="AY68" s="17">
        <f>'Focus2 Enter CEE Data'!AF119</f>
        <v>0.26</v>
      </c>
      <c r="AZ68" s="17">
        <f>'Focus2 Enter CEE Data'!AG119</f>
        <v>0.20599999999999999</v>
      </c>
      <c r="BA68" s="17">
        <f>'Focus2 Enter CEE Data'!AH119</f>
        <v>8.0000000000000002E-3</v>
      </c>
      <c r="BB68" s="17">
        <f>'Focus2 Enter CEE Data'!AI119</f>
        <v>4.2000000000000003E-2</v>
      </c>
      <c r="BC68" s="17">
        <f>'Focus2 Enter CEE Data'!AJ119</f>
        <v>9.7000000000000003E-2</v>
      </c>
      <c r="BD68" s="17">
        <f>'Focus2 Enter CEE Data'!AK119</f>
        <v>0</v>
      </c>
      <c r="BE68" s="17">
        <f>'Focus2 Enter CEE Data'!AL119</f>
        <v>0</v>
      </c>
      <c r="BF68" s="19">
        <f t="shared" si="3"/>
        <v>0.995</v>
      </c>
    </row>
    <row r="69" spans="7:58" x14ac:dyDescent="0.3">
      <c r="G69" s="15">
        <v>58</v>
      </c>
      <c r="L69" s="14" t="str">
        <f t="shared" si="4"/>
        <v>Electricity, gas, steam and air conditioning supplySkilled Technical</v>
      </c>
      <c r="M69" s="14" t="str">
        <f>Parameters1!$L$18</f>
        <v>Electricity, gas, steam and air conditioning supply</v>
      </c>
      <c r="N69" s="14" t="s">
        <v>14</v>
      </c>
      <c r="O69" s="16">
        <f>'Focus2 Enter CEE Data'!N120</f>
        <v>19631</v>
      </c>
      <c r="P69" s="16">
        <f>'Focus2 Enter CEE Data'!O120</f>
        <v>2001</v>
      </c>
      <c r="Q69" s="16">
        <f>'Focus2 Enter CEE Data'!P120</f>
        <v>738</v>
      </c>
      <c r="R69" s="16">
        <f>'Focus2 Enter CEE Data'!Q120</f>
        <v>3963</v>
      </c>
      <c r="S69" s="16">
        <f>'Focus2 Enter CEE Data'!R120</f>
        <v>12234</v>
      </c>
      <c r="T69" s="16">
        <f>'Focus2 Enter CEE Data'!S120</f>
        <v>1050</v>
      </c>
      <c r="U69" s="16">
        <f>'Focus2 Enter CEE Data'!T120</f>
        <v>458</v>
      </c>
      <c r="V69" s="16">
        <f>'Focus2 Enter CEE Data'!U120</f>
        <v>1659</v>
      </c>
      <c r="W69" s="16">
        <f>'Focus2 Enter CEE Data'!V120</f>
        <v>253</v>
      </c>
      <c r="X69" s="16">
        <f>'Focus2 Enter CEE Data'!W120</f>
        <v>53</v>
      </c>
      <c r="Y69" s="18">
        <f t="shared" si="9"/>
        <v>42040</v>
      </c>
      <c r="Z69" s="17">
        <f>'Focus2 Enter CEE Data'!N121</f>
        <v>0.46700000000000003</v>
      </c>
      <c r="AA69" s="17">
        <f>'Focus2 Enter CEE Data'!O121</f>
        <v>4.8000000000000001E-2</v>
      </c>
      <c r="AB69" s="17">
        <f>'Focus2 Enter CEE Data'!P121</f>
        <v>1.7999999999999999E-2</v>
      </c>
      <c r="AC69" s="17">
        <f>'Focus2 Enter CEE Data'!Q121</f>
        <v>0.09</v>
      </c>
      <c r="AD69" s="17">
        <f>'Focus2 Enter CEE Data'!R121</f>
        <v>0.29099999999999998</v>
      </c>
      <c r="AE69" s="17">
        <f>'Focus2 Enter CEE Data'!S121</f>
        <v>2.5000000000000001E-2</v>
      </c>
      <c r="AF69" s="17">
        <f>'Focus2 Enter CEE Data'!T121</f>
        <v>1.0999999999999999E-2</v>
      </c>
      <c r="AG69" s="17">
        <f>'Focus2 Enter CEE Data'!U121</f>
        <v>3.9E-2</v>
      </c>
      <c r="AH69" s="17">
        <f>'Focus2 Enter CEE Data'!V121</f>
        <v>6.0000000000000001E-3</v>
      </c>
      <c r="AI69" s="17">
        <f>'Focus2 Enter CEE Data'!W121</f>
        <v>1E-3</v>
      </c>
      <c r="AJ69" s="19">
        <f t="shared" si="1"/>
        <v>0.996</v>
      </c>
      <c r="AK69" s="16">
        <f>'Focus2 Enter CEE Data'!AC120</f>
        <v>286</v>
      </c>
      <c r="AL69" s="16">
        <f>'Focus2 Enter CEE Data'!AD120</f>
        <v>56</v>
      </c>
      <c r="AM69" s="16">
        <f>'Focus2 Enter CEE Data'!AE120</f>
        <v>20</v>
      </c>
      <c r="AN69" s="16">
        <f>'Focus2 Enter CEE Data'!AF120</f>
        <v>190</v>
      </c>
      <c r="AO69" s="16">
        <f>'Focus2 Enter CEE Data'!AG120</f>
        <v>180</v>
      </c>
      <c r="AP69" s="16">
        <f>'Focus2 Enter CEE Data'!AH120</f>
        <v>31</v>
      </c>
      <c r="AQ69" s="16">
        <f>'Focus2 Enter CEE Data'!AI120</f>
        <v>18</v>
      </c>
      <c r="AR69" s="16">
        <f>'Focus2 Enter CEE Data'!AJ120</f>
        <v>55</v>
      </c>
      <c r="AS69" s="16">
        <f>'Focus2 Enter CEE Data'!AK120</f>
        <v>1</v>
      </c>
      <c r="AT69" s="16">
        <f>'Focus2 Enter CEE Data'!AL120</f>
        <v>0</v>
      </c>
      <c r="AU69" s="18">
        <f t="shared" si="10"/>
        <v>837</v>
      </c>
      <c r="AV69" s="17">
        <f>'Focus2 Enter CEE Data'!AC121</f>
        <v>0.34200000000000003</v>
      </c>
      <c r="AW69" s="17">
        <f>'Focus2 Enter CEE Data'!AD121</f>
        <v>6.7000000000000004E-2</v>
      </c>
      <c r="AX69" s="17">
        <f>'Focus2 Enter CEE Data'!AE121</f>
        <v>2.4E-2</v>
      </c>
      <c r="AY69" s="17">
        <f>'Focus2 Enter CEE Data'!AF121</f>
        <v>0.23</v>
      </c>
      <c r="AZ69" s="17">
        <f>'Focus2 Enter CEE Data'!AG121</f>
        <v>0.215</v>
      </c>
      <c r="BA69" s="17">
        <f>'Focus2 Enter CEE Data'!AH121</f>
        <v>3.6999999999999998E-2</v>
      </c>
      <c r="BB69" s="17">
        <f>'Focus2 Enter CEE Data'!AI121</f>
        <v>2.1999999999999999E-2</v>
      </c>
      <c r="BC69" s="17">
        <f>'Focus2 Enter CEE Data'!AJ121</f>
        <v>6.6000000000000003E-2</v>
      </c>
      <c r="BD69" s="17">
        <f>'Focus2 Enter CEE Data'!AK121</f>
        <v>1E-3</v>
      </c>
      <c r="BE69" s="17">
        <f>'Focus2 Enter CEE Data'!AL121</f>
        <v>0</v>
      </c>
      <c r="BF69" s="19">
        <f t="shared" si="3"/>
        <v>1.004</v>
      </c>
    </row>
    <row r="70" spans="7:58" x14ac:dyDescent="0.3">
      <c r="G70" s="15">
        <v>59</v>
      </c>
      <c r="L70" s="14" t="str">
        <f t="shared" si="4"/>
        <v>Electricity, gas, steam and air conditioning supplySemi-skilled</v>
      </c>
      <c r="M70" s="14" t="str">
        <f>Parameters1!$L$18</f>
        <v>Electricity, gas, steam and air conditioning supply</v>
      </c>
      <c r="N70" s="14" t="s">
        <v>15</v>
      </c>
      <c r="O70" s="16">
        <f>'Focus2 Enter CEE Data'!N122</f>
        <v>15648</v>
      </c>
      <c r="P70" s="16">
        <f>'Focus2 Enter CEE Data'!O122</f>
        <v>1625</v>
      </c>
      <c r="Q70" s="16">
        <f>'Focus2 Enter CEE Data'!P122</f>
        <v>215</v>
      </c>
      <c r="R70" s="16">
        <f>'Focus2 Enter CEE Data'!Q122</f>
        <v>987</v>
      </c>
      <c r="S70" s="16">
        <f>'Focus2 Enter CEE Data'!R122</f>
        <v>6750</v>
      </c>
      <c r="T70" s="16">
        <f>'Focus2 Enter CEE Data'!S122</f>
        <v>747</v>
      </c>
      <c r="U70" s="16">
        <f>'Focus2 Enter CEE Data'!T122</f>
        <v>186</v>
      </c>
      <c r="V70" s="16">
        <f>'Focus2 Enter CEE Data'!U122</f>
        <v>902</v>
      </c>
      <c r="W70" s="16">
        <f>'Focus2 Enter CEE Data'!V122</f>
        <v>193</v>
      </c>
      <c r="X70" s="16">
        <f>'Focus2 Enter CEE Data'!W122</f>
        <v>25</v>
      </c>
      <c r="Y70" s="18">
        <f>SUM(O70:X70)</f>
        <v>27278</v>
      </c>
      <c r="Z70" s="17">
        <f>'Focus2 Enter CEE Data'!N123</f>
        <v>0.57399999999999995</v>
      </c>
      <c r="AA70" s="17">
        <f>'Focus2 Enter CEE Data'!O123</f>
        <v>0.06</v>
      </c>
      <c r="AB70" s="17">
        <f>'Focus2 Enter CEE Data'!P123</f>
        <v>8.0000000000000002E-3</v>
      </c>
      <c r="AC70" s="17">
        <f>'Focus2 Enter CEE Data'!Q123</f>
        <v>0.04</v>
      </c>
      <c r="AD70" s="17">
        <f>'Focus2 Enter CEE Data'!R123</f>
        <v>0.247</v>
      </c>
      <c r="AE70" s="17">
        <f>'Focus2 Enter CEE Data'!S123</f>
        <v>2.7E-2</v>
      </c>
      <c r="AF70" s="17">
        <f>'Focus2 Enter CEE Data'!T123</f>
        <v>7.0000000000000001E-3</v>
      </c>
      <c r="AG70" s="17">
        <f>'Focus2 Enter CEE Data'!U123</f>
        <v>3.3000000000000002E-2</v>
      </c>
      <c r="AH70" s="17">
        <f>'Focus2 Enter CEE Data'!V123</f>
        <v>7.0000000000000001E-3</v>
      </c>
      <c r="AI70" s="17">
        <f>'Focus2 Enter CEE Data'!W123</f>
        <v>1E-3</v>
      </c>
      <c r="AJ70" s="19">
        <f t="shared" si="1"/>
        <v>1.0039999999999998</v>
      </c>
      <c r="AK70" s="16">
        <f>'Focus2 Enter CEE Data'!AC122</f>
        <v>309</v>
      </c>
      <c r="AL70" s="16">
        <f>'Focus2 Enter CEE Data'!AD122</f>
        <v>48</v>
      </c>
      <c r="AM70" s="16">
        <f>'Focus2 Enter CEE Data'!AE122</f>
        <v>9</v>
      </c>
      <c r="AN70" s="16">
        <f>'Focus2 Enter CEE Data'!AF122</f>
        <v>36</v>
      </c>
      <c r="AO70" s="16">
        <f>'Focus2 Enter CEE Data'!AG122</f>
        <v>165</v>
      </c>
      <c r="AP70" s="16">
        <f>'Focus2 Enter CEE Data'!AH122</f>
        <v>19</v>
      </c>
      <c r="AQ70" s="16">
        <f>'Focus2 Enter CEE Data'!AI122</f>
        <v>3</v>
      </c>
      <c r="AR70" s="16">
        <f>'Focus2 Enter CEE Data'!AJ122</f>
        <v>43</v>
      </c>
      <c r="AS70" s="16">
        <f>'Focus2 Enter CEE Data'!AK122</f>
        <v>2</v>
      </c>
      <c r="AT70" s="16">
        <f>'Focus2 Enter CEE Data'!AL122</f>
        <v>0</v>
      </c>
      <c r="AU70" s="18">
        <f t="shared" si="10"/>
        <v>634</v>
      </c>
      <c r="AV70" s="17">
        <f>'Focus2 Enter CEE Data'!AC123</f>
        <v>0.48699999999999999</v>
      </c>
      <c r="AW70" s="17">
        <f>'Focus2 Enter CEE Data'!AD123</f>
        <v>7.5999999999999998E-2</v>
      </c>
      <c r="AX70" s="17">
        <f>'Focus2 Enter CEE Data'!AE123</f>
        <v>1.4E-2</v>
      </c>
      <c r="AY70" s="17">
        <f>'Focus2 Enter CEE Data'!AF123</f>
        <v>0.06</v>
      </c>
      <c r="AZ70" s="17">
        <f>'Focus2 Enter CEE Data'!AG123</f>
        <v>0.26</v>
      </c>
      <c r="BA70" s="17">
        <f>'Focus2 Enter CEE Data'!AH123</f>
        <v>0.03</v>
      </c>
      <c r="BB70" s="17">
        <f>'Focus2 Enter CEE Data'!AI123</f>
        <v>5.0000000000000001E-3</v>
      </c>
      <c r="BC70" s="17">
        <f>'Focus2 Enter CEE Data'!AJ123</f>
        <v>6.8000000000000005E-2</v>
      </c>
      <c r="BD70" s="17">
        <f>'Focus2 Enter CEE Data'!AK123</f>
        <v>3.0000000000000001E-3</v>
      </c>
      <c r="BE70" s="17">
        <f>'Focus2 Enter CEE Data'!AL123</f>
        <v>0</v>
      </c>
      <c r="BF70" s="19">
        <f t="shared" si="3"/>
        <v>1.0029999999999999</v>
      </c>
    </row>
    <row r="71" spans="7:58" x14ac:dyDescent="0.3">
      <c r="G71" s="15">
        <v>60</v>
      </c>
      <c r="L71" s="14" t="str">
        <f t="shared" si="4"/>
        <v>Electricity, gas, steam and air conditioning supplyUnskilled</v>
      </c>
      <c r="M71" s="14" t="str">
        <f>Parameters1!$L$18</f>
        <v>Electricity, gas, steam and air conditioning supply</v>
      </c>
      <c r="N71" s="14" t="s">
        <v>16</v>
      </c>
      <c r="O71" s="16">
        <f>'Focus2 Enter CEE Data'!N124</f>
        <v>8711</v>
      </c>
      <c r="P71" s="16">
        <f>'Focus2 Enter CEE Data'!O124</f>
        <v>565</v>
      </c>
      <c r="Q71" s="16">
        <f>'Focus2 Enter CEE Data'!P124</f>
        <v>49</v>
      </c>
      <c r="R71" s="16">
        <f>'Focus2 Enter CEE Data'!Q124</f>
        <v>117</v>
      </c>
      <c r="S71" s="16">
        <f>'Focus2 Enter CEE Data'!R124</f>
        <v>3930</v>
      </c>
      <c r="T71" s="16">
        <f>'Focus2 Enter CEE Data'!S124</f>
        <v>153</v>
      </c>
      <c r="U71" s="16">
        <f>'Focus2 Enter CEE Data'!T124</f>
        <v>18</v>
      </c>
      <c r="V71" s="16">
        <f>'Focus2 Enter CEE Data'!U124</f>
        <v>26</v>
      </c>
      <c r="W71" s="16">
        <f>'Focus2 Enter CEE Data'!V124</f>
        <v>168</v>
      </c>
      <c r="X71" s="16">
        <f>'Focus2 Enter CEE Data'!W124</f>
        <v>33</v>
      </c>
      <c r="Y71" s="18">
        <f t="shared" si="9"/>
        <v>13770</v>
      </c>
      <c r="Z71" s="17">
        <f>'Focus2 Enter CEE Data'!N125</f>
        <v>0.63300000000000001</v>
      </c>
      <c r="AA71" s="17">
        <f>'Focus2 Enter CEE Data'!O125</f>
        <v>4.1000000000000002E-2</v>
      </c>
      <c r="AB71" s="17">
        <f>'Focus2 Enter CEE Data'!P125</f>
        <v>4.0000000000000001E-3</v>
      </c>
      <c r="AC71" s="17">
        <f>'Focus2 Enter CEE Data'!Q125</f>
        <v>0.01</v>
      </c>
      <c r="AD71" s="17">
        <f>'Focus2 Enter CEE Data'!R125</f>
        <v>0.28499999999999998</v>
      </c>
      <c r="AE71" s="17">
        <f>'Focus2 Enter CEE Data'!S125</f>
        <v>1.0999999999999999E-2</v>
      </c>
      <c r="AF71" s="17">
        <f>'Focus2 Enter CEE Data'!T125</f>
        <v>1E-3</v>
      </c>
      <c r="AG71" s="17">
        <f>'Focus2 Enter CEE Data'!U125</f>
        <v>2E-3</v>
      </c>
      <c r="AH71" s="17">
        <f>'Focus2 Enter CEE Data'!V125</f>
        <v>1.2E-2</v>
      </c>
      <c r="AI71" s="17">
        <f>'Focus2 Enter CEE Data'!W125</f>
        <v>2E-3</v>
      </c>
      <c r="AJ71" s="19">
        <f t="shared" si="1"/>
        <v>1.0010000000000001</v>
      </c>
      <c r="AK71" s="16">
        <f>'Focus2 Enter CEE Data'!AC124</f>
        <v>172</v>
      </c>
      <c r="AL71" s="16">
        <f>'Focus2 Enter CEE Data'!AD124</f>
        <v>18</v>
      </c>
      <c r="AM71" s="16">
        <f>'Focus2 Enter CEE Data'!AE124</f>
        <v>2</v>
      </c>
      <c r="AN71" s="16">
        <f>'Focus2 Enter CEE Data'!AF124</f>
        <v>2</v>
      </c>
      <c r="AO71" s="16">
        <f>'Focus2 Enter CEE Data'!AG124</f>
        <v>148</v>
      </c>
      <c r="AP71" s="16">
        <f>'Focus2 Enter CEE Data'!AH124</f>
        <v>16</v>
      </c>
      <c r="AQ71" s="16">
        <f>'Focus2 Enter CEE Data'!AI124</f>
        <v>2</v>
      </c>
      <c r="AR71" s="16">
        <f>'Focus2 Enter CEE Data'!AJ124</f>
        <v>3</v>
      </c>
      <c r="AS71" s="16">
        <f>'Focus2 Enter CEE Data'!AK124</f>
        <v>0</v>
      </c>
      <c r="AT71" s="16">
        <f>'Focus2 Enter CEE Data'!AL124</f>
        <v>0</v>
      </c>
      <c r="AU71" s="18">
        <f t="shared" si="10"/>
        <v>363</v>
      </c>
      <c r="AV71" s="17">
        <f>'Focus2 Enter CEE Data'!AC125</f>
        <v>0.47399999999999998</v>
      </c>
      <c r="AW71" s="17">
        <f>'Focus2 Enter CEE Data'!AD125</f>
        <v>0.05</v>
      </c>
      <c r="AX71" s="17">
        <f>'Focus2 Enter CEE Data'!AE125</f>
        <v>6.0000000000000001E-3</v>
      </c>
      <c r="AY71" s="17">
        <f>'Focus2 Enter CEE Data'!AF125</f>
        <v>0.01</v>
      </c>
      <c r="AZ71" s="17">
        <f>'Focus2 Enter CEE Data'!AG125</f>
        <v>0.40799999999999997</v>
      </c>
      <c r="BA71" s="17">
        <f>'Focus2 Enter CEE Data'!AH125</f>
        <v>4.3999999999999997E-2</v>
      </c>
      <c r="BB71" s="17">
        <f>'Focus2 Enter CEE Data'!AI125</f>
        <v>6.0000000000000001E-3</v>
      </c>
      <c r="BC71" s="17">
        <f>'Focus2 Enter CEE Data'!AJ125</f>
        <v>8.0000000000000002E-3</v>
      </c>
      <c r="BD71" s="17">
        <f>'Focus2 Enter CEE Data'!AK125</f>
        <v>0</v>
      </c>
      <c r="BE71" s="17">
        <f>'Focus2 Enter CEE Data'!AL125</f>
        <v>0</v>
      </c>
      <c r="BF71" s="19">
        <f t="shared" si="3"/>
        <v>1.006</v>
      </c>
    </row>
    <row r="72" spans="7:58" x14ac:dyDescent="0.3">
      <c r="G72" s="15">
        <v>61</v>
      </c>
      <c r="L72" s="14" t="str">
        <f t="shared" si="4"/>
        <v>Electricity, gas, steam and air conditioning supplyTotal Permanent</v>
      </c>
      <c r="M72" s="14" t="str">
        <f>Parameters1!$L$18</f>
        <v>Electricity, gas, steam and air conditioning supply</v>
      </c>
      <c r="N72" s="14" t="s">
        <v>17</v>
      </c>
      <c r="O72" s="16">
        <f>'Focus2 Enter CEE Data'!N126</f>
        <v>49005</v>
      </c>
      <c r="P72" s="16">
        <f>'Focus2 Enter CEE Data'!O126</f>
        <v>4968</v>
      </c>
      <c r="Q72" s="16">
        <f>'Focus2 Enter CEE Data'!P126</f>
        <v>1883</v>
      </c>
      <c r="R72" s="16">
        <f>'Focus2 Enter CEE Data'!Q126</f>
        <v>7977</v>
      </c>
      <c r="S72" s="16">
        <f>'Focus2 Enter CEE Data'!R126</f>
        <v>26904</v>
      </c>
      <c r="T72" s="16">
        <f>'Focus2 Enter CEE Data'!S126</f>
        <v>2350</v>
      </c>
      <c r="U72" s="16">
        <f>'Focus2 Enter CEE Data'!T126</f>
        <v>1133</v>
      </c>
      <c r="V72" s="16">
        <f>'Focus2 Enter CEE Data'!U126</f>
        <v>3673</v>
      </c>
      <c r="W72" s="16">
        <f>'Focus2 Enter CEE Data'!V126</f>
        <v>832</v>
      </c>
      <c r="X72" s="16">
        <f>'Focus2 Enter CEE Data'!W126</f>
        <v>169</v>
      </c>
      <c r="Y72" s="18">
        <f t="shared" si="9"/>
        <v>98894</v>
      </c>
      <c r="Z72" s="17">
        <f>'Focus2 Enter CEE Data'!N127</f>
        <v>0.496</v>
      </c>
      <c r="AA72" s="17">
        <f>'Focus2 Enter CEE Data'!O127</f>
        <v>0.05</v>
      </c>
      <c r="AB72" s="17">
        <f>'Focus2 Enter CEE Data'!P127</f>
        <v>1.9E-2</v>
      </c>
      <c r="AC72" s="17">
        <f>'Focus2 Enter CEE Data'!Q127</f>
        <v>8.1000000000000003E-2</v>
      </c>
      <c r="AD72" s="17">
        <f>'Focus2 Enter CEE Data'!R127</f>
        <v>0.27200000000000002</v>
      </c>
      <c r="AE72" s="17">
        <f>'Focus2 Enter CEE Data'!S127</f>
        <v>2.4E-2</v>
      </c>
      <c r="AF72" s="17">
        <f>'Focus2 Enter CEE Data'!T127</f>
        <v>1.0999999999999999E-2</v>
      </c>
      <c r="AG72" s="17">
        <f>'Focus2 Enter CEE Data'!U127</f>
        <v>3.6999999999999998E-2</v>
      </c>
      <c r="AH72" s="17">
        <f>'Focus2 Enter CEE Data'!V127</f>
        <v>8.0000000000000002E-3</v>
      </c>
      <c r="AI72" s="17">
        <f>'Focus2 Enter CEE Data'!W127</f>
        <v>2E-3</v>
      </c>
      <c r="AJ72" s="19">
        <f t="shared" si="1"/>
        <v>1</v>
      </c>
      <c r="AK72" s="16">
        <f>'Focus2 Enter CEE Data'!AC126</f>
        <v>843</v>
      </c>
      <c r="AL72" s="16">
        <f>'Focus2 Enter CEE Data'!AD126</f>
        <v>138</v>
      </c>
      <c r="AM72" s="16">
        <f>'Focus2 Enter CEE Data'!AE126</f>
        <v>52</v>
      </c>
      <c r="AN72" s="16">
        <f>'Focus2 Enter CEE Data'!AF126</f>
        <v>305</v>
      </c>
      <c r="AO72" s="16">
        <f>'Focus2 Enter CEE Data'!AG126</f>
        <v>547</v>
      </c>
      <c r="AP72" s="16">
        <f>'Focus2 Enter CEE Data'!AH126</f>
        <v>70</v>
      </c>
      <c r="AQ72" s="16">
        <f>'Focus2 Enter CEE Data'!AI126</f>
        <v>37</v>
      </c>
      <c r="AR72" s="16">
        <f>'Focus2 Enter CEE Data'!AJ126</f>
        <v>133</v>
      </c>
      <c r="AS72" s="16">
        <f>'Focus2 Enter CEE Data'!AK126</f>
        <v>4</v>
      </c>
      <c r="AT72" s="16">
        <f>'Focus2 Enter CEE Data'!AL126</f>
        <v>0</v>
      </c>
      <c r="AU72" s="18">
        <f t="shared" si="10"/>
        <v>2129</v>
      </c>
      <c r="AV72" s="17">
        <f>'Focus2 Enter CEE Data'!AC127</f>
        <v>0.39600000000000002</v>
      </c>
      <c r="AW72" s="17">
        <f>'Focus2 Enter CEE Data'!AD127</f>
        <v>6.5000000000000002E-2</v>
      </c>
      <c r="AX72" s="17">
        <f>'Focus2 Enter CEE Data'!AE127</f>
        <v>2.4E-2</v>
      </c>
      <c r="AY72" s="17">
        <f>'Focus2 Enter CEE Data'!AF127</f>
        <v>0.14299999999999999</v>
      </c>
      <c r="AZ72" s="17">
        <f>'Focus2 Enter CEE Data'!AG127</f>
        <v>0.25700000000000001</v>
      </c>
      <c r="BA72" s="17">
        <f>'Focus2 Enter CEE Data'!AH127</f>
        <v>3.3000000000000002E-2</v>
      </c>
      <c r="BB72" s="17">
        <f>'Focus2 Enter CEE Data'!AI127</f>
        <v>1.7000000000000001E-2</v>
      </c>
      <c r="BC72" s="17">
        <f>'Focus2 Enter CEE Data'!AJ127</f>
        <v>6.2E-2</v>
      </c>
      <c r="BD72" s="17">
        <f>'Focus2 Enter CEE Data'!AK127</f>
        <v>2E-3</v>
      </c>
      <c r="BE72" s="17">
        <f>'Focus2 Enter CEE Data'!AL127</f>
        <v>0</v>
      </c>
      <c r="BF72" s="19">
        <f t="shared" si="3"/>
        <v>0.99900000000000011</v>
      </c>
    </row>
    <row r="73" spans="7:58" x14ac:dyDescent="0.3">
      <c r="G73" s="15">
        <v>62</v>
      </c>
      <c r="L73" s="14" t="str">
        <f t="shared" si="4"/>
        <v>Electricity, gas, steam and air conditioning supplyTemporary employees</v>
      </c>
      <c r="M73" s="14" t="str">
        <f>Parameters1!$L$18</f>
        <v>Electricity, gas, steam and air conditioning supply</v>
      </c>
      <c r="N73" s="14" t="s">
        <v>18</v>
      </c>
      <c r="O73" s="16">
        <f>'Focus2 Enter CEE Data'!N128</f>
        <v>1380</v>
      </c>
      <c r="P73" s="16">
        <f>'Focus2 Enter CEE Data'!O128</f>
        <v>170</v>
      </c>
      <c r="Q73" s="16">
        <f>'Focus2 Enter CEE Data'!P128</f>
        <v>17</v>
      </c>
      <c r="R73" s="16">
        <f>'Focus2 Enter CEE Data'!Q128</f>
        <v>116</v>
      </c>
      <c r="S73" s="16">
        <f>'Focus2 Enter CEE Data'!R128</f>
        <v>822</v>
      </c>
      <c r="T73" s="16">
        <f>'Focus2 Enter CEE Data'!S128</f>
        <v>64</v>
      </c>
      <c r="U73" s="16">
        <f>'Focus2 Enter CEE Data'!T128</f>
        <v>7</v>
      </c>
      <c r="V73" s="16">
        <f>'Focus2 Enter CEE Data'!U128</f>
        <v>21</v>
      </c>
      <c r="W73" s="16">
        <f>'Focus2 Enter CEE Data'!V128</f>
        <v>69</v>
      </c>
      <c r="X73" s="16">
        <f>'Focus2 Enter CEE Data'!W128</f>
        <v>3</v>
      </c>
      <c r="Y73" s="18">
        <f t="shared" si="9"/>
        <v>2669</v>
      </c>
      <c r="Z73" s="17">
        <f>'Focus2 Enter CEE Data'!N129</f>
        <v>0.51700000000000002</v>
      </c>
      <c r="AA73" s="17">
        <f>'Focus2 Enter CEE Data'!O129</f>
        <v>6.4000000000000001E-2</v>
      </c>
      <c r="AB73" s="17">
        <f>'Focus2 Enter CEE Data'!P129</f>
        <v>6.0000000000000001E-3</v>
      </c>
      <c r="AC73" s="17">
        <f>'Focus2 Enter CEE Data'!Q129</f>
        <v>4.2999999999999997E-2</v>
      </c>
      <c r="AD73" s="17">
        <f>'Focus2 Enter CEE Data'!R129</f>
        <v>0.308</v>
      </c>
      <c r="AE73" s="17">
        <f>'Focus2 Enter CEE Data'!S129</f>
        <v>2.4E-2</v>
      </c>
      <c r="AF73" s="17">
        <f>'Focus2 Enter CEE Data'!T129</f>
        <v>3.0000000000000001E-3</v>
      </c>
      <c r="AG73" s="17">
        <f>'Focus2 Enter CEE Data'!U129</f>
        <v>8.0000000000000002E-3</v>
      </c>
      <c r="AH73" s="17">
        <f>'Focus2 Enter CEE Data'!V129</f>
        <v>2.5999999999999999E-2</v>
      </c>
      <c r="AI73" s="17">
        <f>'Focus2 Enter CEE Data'!W129</f>
        <v>1E-3</v>
      </c>
      <c r="AJ73" s="19">
        <f t="shared" si="1"/>
        <v>1</v>
      </c>
      <c r="AK73" s="16">
        <f>'Focus2 Enter CEE Data'!AC128</f>
        <v>17</v>
      </c>
      <c r="AL73" s="16">
        <f>'Focus2 Enter CEE Data'!AD128</f>
        <v>4</v>
      </c>
      <c r="AM73" s="16">
        <f>'Focus2 Enter CEE Data'!AE128</f>
        <v>0</v>
      </c>
      <c r="AN73" s="16">
        <f>'Focus2 Enter CEE Data'!AF128</f>
        <v>2</v>
      </c>
      <c r="AO73" s="16">
        <f>'Focus2 Enter CEE Data'!AG128</f>
        <v>27</v>
      </c>
      <c r="AP73" s="16">
        <f>'Focus2 Enter CEE Data'!AH128</f>
        <v>1</v>
      </c>
      <c r="AQ73" s="16">
        <f>'Focus2 Enter CEE Data'!AI128</f>
        <v>0</v>
      </c>
      <c r="AR73" s="16">
        <f>'Focus2 Enter CEE Data'!AJ128</f>
        <v>1</v>
      </c>
      <c r="AS73" s="16">
        <f>'Focus2 Enter CEE Data'!AK128</f>
        <v>0</v>
      </c>
      <c r="AT73" s="16">
        <f>'Focus2 Enter CEE Data'!AL128</f>
        <v>0</v>
      </c>
      <c r="AU73" s="18">
        <f t="shared" si="10"/>
        <v>52</v>
      </c>
      <c r="AV73" s="17">
        <f>'Focus2 Enter CEE Data'!AC129</f>
        <v>0.32700000000000001</v>
      </c>
      <c r="AW73" s="17">
        <f>'Focus2 Enter CEE Data'!AD129</f>
        <v>7.6999999999999999E-2</v>
      </c>
      <c r="AX73" s="17">
        <f>'Focus2 Enter CEE Data'!AE129</f>
        <v>0</v>
      </c>
      <c r="AY73" s="17">
        <f>'Focus2 Enter CEE Data'!AF129</f>
        <v>3.7999999999999999E-2</v>
      </c>
      <c r="AZ73" s="17">
        <f>'Focus2 Enter CEE Data'!AG129</f>
        <v>0.51900000000000002</v>
      </c>
      <c r="BA73" s="17">
        <f>'Focus2 Enter CEE Data'!AH129</f>
        <v>1.9E-2</v>
      </c>
      <c r="BB73" s="17">
        <f>'Focus2 Enter CEE Data'!AI129</f>
        <v>0</v>
      </c>
      <c r="BC73" s="17">
        <f>'Focus2 Enter CEE Data'!AJ129</f>
        <v>1.9E-2</v>
      </c>
      <c r="BD73" s="17">
        <f>'Focus2 Enter CEE Data'!AK129</f>
        <v>0</v>
      </c>
      <c r="BE73" s="17">
        <f>'Focus2 Enter CEE Data'!AL129</f>
        <v>0</v>
      </c>
      <c r="BF73" s="19">
        <f t="shared" si="3"/>
        <v>0.99900000000000011</v>
      </c>
    </row>
    <row r="74" spans="7:58" x14ac:dyDescent="0.3">
      <c r="G74" s="15">
        <v>63</v>
      </c>
      <c r="L74" s="14" t="str">
        <f t="shared" si="4"/>
        <v>Electricity, gas, steam and air conditioning supplyGrand Total</v>
      </c>
      <c r="M74" s="14" t="str">
        <f>Parameters1!$L$18</f>
        <v>Electricity, gas, steam and air conditioning supply</v>
      </c>
      <c r="N74" s="14" t="s">
        <v>19</v>
      </c>
      <c r="O74" s="16">
        <f>'Focus2 Enter CEE Data'!N130</f>
        <v>50385</v>
      </c>
      <c r="P74" s="16">
        <f>'Focus2 Enter CEE Data'!O130</f>
        <v>5138</v>
      </c>
      <c r="Q74" s="16">
        <f>'Focus2 Enter CEE Data'!P130</f>
        <v>1900</v>
      </c>
      <c r="R74" s="16">
        <f>'Focus2 Enter CEE Data'!Q130</f>
        <v>8093</v>
      </c>
      <c r="S74" s="16">
        <f>'Focus2 Enter CEE Data'!R130</f>
        <v>27726</v>
      </c>
      <c r="T74" s="16">
        <f>'Focus2 Enter CEE Data'!S130</f>
        <v>2414</v>
      </c>
      <c r="U74" s="16">
        <f>'Focus2 Enter CEE Data'!T130</f>
        <v>1140</v>
      </c>
      <c r="V74" s="16">
        <f>'Focus2 Enter CEE Data'!U130</f>
        <v>3694</v>
      </c>
      <c r="W74" s="16">
        <f>'Focus2 Enter CEE Data'!V130</f>
        <v>901</v>
      </c>
      <c r="X74" s="16">
        <f>'Focus2 Enter CEE Data'!W130</f>
        <v>172</v>
      </c>
      <c r="Y74" s="18">
        <f t="shared" si="9"/>
        <v>101563</v>
      </c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9">
        <f t="shared" si="1"/>
        <v>0</v>
      </c>
      <c r="AK74" s="16">
        <f>'Focus2 Enter CEE Data'!AC130</f>
        <v>860</v>
      </c>
      <c r="AL74" s="16">
        <f>'Focus2 Enter CEE Data'!AD130</f>
        <v>142</v>
      </c>
      <c r="AM74" s="16">
        <f>'Focus2 Enter CEE Data'!AE130</f>
        <v>52</v>
      </c>
      <c r="AN74" s="16">
        <f>'Focus2 Enter CEE Data'!AF130</f>
        <v>307</v>
      </c>
      <c r="AO74" s="16">
        <f>'Focus2 Enter CEE Data'!AG130</f>
        <v>574</v>
      </c>
      <c r="AP74" s="16">
        <f>'Focus2 Enter CEE Data'!AH130</f>
        <v>71</v>
      </c>
      <c r="AQ74" s="16">
        <f>'Focus2 Enter CEE Data'!AI130</f>
        <v>37</v>
      </c>
      <c r="AR74" s="16">
        <f>'Focus2 Enter CEE Data'!AJ130</f>
        <v>134</v>
      </c>
      <c r="AS74" s="16">
        <f>'Focus2 Enter CEE Data'!AK130</f>
        <v>4</v>
      </c>
      <c r="AT74" s="16">
        <f>'Focus2 Enter CEE Data'!AL130</f>
        <v>0</v>
      </c>
      <c r="AU74" s="18">
        <f t="shared" si="10"/>
        <v>2181</v>
      </c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9">
        <f t="shared" si="3"/>
        <v>0</v>
      </c>
    </row>
    <row r="75" spans="7:58" x14ac:dyDescent="0.3">
      <c r="G75" s="15">
        <v>64</v>
      </c>
      <c r="L75" s="14" t="str">
        <f t="shared" si="4"/>
        <v>Financial and insurance activitiesTop Management</v>
      </c>
      <c r="M75" s="14" t="str">
        <f>Parameters1!$L$19</f>
        <v>Financial and insurance activities</v>
      </c>
      <c r="N75" s="14" t="s">
        <v>11</v>
      </c>
      <c r="O75" s="16">
        <f>'Focus2 Enter CEE Data'!N131</f>
        <v>504</v>
      </c>
      <c r="P75" s="16">
        <f>'Focus2 Enter CEE Data'!O131</f>
        <v>137</v>
      </c>
      <c r="Q75" s="16">
        <f>'Focus2 Enter CEE Data'!P131</f>
        <v>369</v>
      </c>
      <c r="R75" s="16">
        <f>'Focus2 Enter CEE Data'!Q131</f>
        <v>1938</v>
      </c>
      <c r="S75" s="16">
        <f>'Focus2 Enter CEE Data'!R131</f>
        <v>412</v>
      </c>
      <c r="T75" s="16">
        <f>'Focus2 Enter CEE Data'!S131</f>
        <v>119</v>
      </c>
      <c r="U75" s="16">
        <f>'Focus2 Enter CEE Data'!T131</f>
        <v>188</v>
      </c>
      <c r="V75" s="16">
        <f>'Focus2 Enter CEE Data'!U131</f>
        <v>674</v>
      </c>
      <c r="W75" s="16">
        <f>'Focus2 Enter CEE Data'!V131</f>
        <v>146</v>
      </c>
      <c r="X75" s="16">
        <f>'Focus2 Enter CEE Data'!W131</f>
        <v>35</v>
      </c>
      <c r="Y75" s="18">
        <f t="shared" si="9"/>
        <v>4522</v>
      </c>
      <c r="Z75" s="17">
        <f>'Focus2 Enter CEE Data'!N132</f>
        <v>0.111</v>
      </c>
      <c r="AA75" s="17">
        <f>'Focus2 Enter CEE Data'!O132</f>
        <v>0.03</v>
      </c>
      <c r="AB75" s="17">
        <f>'Focus2 Enter CEE Data'!P132</f>
        <v>8.2000000000000003E-2</v>
      </c>
      <c r="AC75" s="17">
        <f>'Focus2 Enter CEE Data'!Q132</f>
        <v>0.43</v>
      </c>
      <c r="AD75" s="17">
        <f>'Focus2 Enter CEE Data'!R132</f>
        <v>9.0999999999999998E-2</v>
      </c>
      <c r="AE75" s="17">
        <f>'Focus2 Enter CEE Data'!S132</f>
        <v>2.5999999999999999E-2</v>
      </c>
      <c r="AF75" s="17">
        <f>'Focus2 Enter CEE Data'!T132</f>
        <v>4.2000000000000003E-2</v>
      </c>
      <c r="AG75" s="17">
        <f>'Focus2 Enter CEE Data'!U132</f>
        <v>0.14899999999999999</v>
      </c>
      <c r="AH75" s="17">
        <f>'Focus2 Enter CEE Data'!V132</f>
        <v>3.2000000000000001E-2</v>
      </c>
      <c r="AI75" s="17">
        <f>'Focus2 Enter CEE Data'!W132</f>
        <v>8.0000000000000002E-3</v>
      </c>
      <c r="AJ75" s="19">
        <f t="shared" si="1"/>
        <v>1.0010000000000001</v>
      </c>
      <c r="AK75" s="16">
        <f>'Focus2 Enter CEE Data'!AC131</f>
        <v>1</v>
      </c>
      <c r="AL75" s="16">
        <f>'Focus2 Enter CEE Data'!AD131</f>
        <v>4</v>
      </c>
      <c r="AM75" s="16">
        <f>'Focus2 Enter CEE Data'!AE131</f>
        <v>9</v>
      </c>
      <c r="AN75" s="16">
        <f>'Focus2 Enter CEE Data'!AF131</f>
        <v>16</v>
      </c>
      <c r="AO75" s="16">
        <f>'Focus2 Enter CEE Data'!AG131</f>
        <v>3</v>
      </c>
      <c r="AP75" s="16">
        <f>'Focus2 Enter CEE Data'!AH131</f>
        <v>2</v>
      </c>
      <c r="AQ75" s="16">
        <f>'Focus2 Enter CEE Data'!AI131</f>
        <v>3</v>
      </c>
      <c r="AR75" s="16">
        <f>'Focus2 Enter CEE Data'!AJ131</f>
        <v>15</v>
      </c>
      <c r="AS75" s="16">
        <f>'Focus2 Enter CEE Data'!AK131</f>
        <v>1</v>
      </c>
      <c r="AT75" s="16">
        <f>'Focus2 Enter CEE Data'!AL131</f>
        <v>1</v>
      </c>
      <c r="AU75" s="18">
        <f t="shared" si="10"/>
        <v>55</v>
      </c>
      <c r="AV75" s="17">
        <f>'Focus2 Enter CEE Data'!AC132</f>
        <v>1.7999999999999999E-2</v>
      </c>
      <c r="AW75" s="17">
        <f>'Focus2 Enter CEE Data'!AD132</f>
        <v>7.2999999999999995E-2</v>
      </c>
      <c r="AX75" s="17">
        <f>'Focus2 Enter CEE Data'!AE132</f>
        <v>0.16400000000000001</v>
      </c>
      <c r="AY75" s="17">
        <f>'Focus2 Enter CEE Data'!AF132</f>
        <v>0.28999999999999998</v>
      </c>
      <c r="AZ75" s="17">
        <f>'Focus2 Enter CEE Data'!AG132</f>
        <v>5.5E-2</v>
      </c>
      <c r="BA75" s="17">
        <f>'Focus2 Enter CEE Data'!AH132</f>
        <v>3.5999999999999997E-2</v>
      </c>
      <c r="BB75" s="17">
        <f>'Focus2 Enter CEE Data'!AI132</f>
        <v>5.5E-2</v>
      </c>
      <c r="BC75" s="17">
        <f>'Focus2 Enter CEE Data'!AJ132</f>
        <v>0.27300000000000002</v>
      </c>
      <c r="BD75" s="17">
        <f>'Focus2 Enter CEE Data'!AK132</f>
        <v>1.7999999999999999E-2</v>
      </c>
      <c r="BE75" s="17">
        <f>'Focus2 Enter CEE Data'!AL132</f>
        <v>1.7999999999999999E-2</v>
      </c>
      <c r="BF75" s="19">
        <f t="shared" si="3"/>
        <v>1</v>
      </c>
    </row>
    <row r="76" spans="7:58" x14ac:dyDescent="0.3">
      <c r="G76" s="15">
        <v>65</v>
      </c>
      <c r="L76" s="14" t="str">
        <f t="shared" si="4"/>
        <v>Financial and insurance activitiesSenior Management</v>
      </c>
      <c r="M76" s="14" t="str">
        <f>Parameters1!$L$19</f>
        <v>Financial and insurance activities</v>
      </c>
      <c r="N76" s="14" t="s">
        <v>12</v>
      </c>
      <c r="O76" s="16">
        <f>'Focus2 Enter CEE Data'!N133</f>
        <v>3126</v>
      </c>
      <c r="P76" s="16">
        <f>'Focus2 Enter CEE Data'!O133</f>
        <v>1076</v>
      </c>
      <c r="Q76" s="16">
        <f>'Focus2 Enter CEE Data'!P133</f>
        <v>2269</v>
      </c>
      <c r="R76" s="16">
        <f>'Focus2 Enter CEE Data'!Q133</f>
        <v>6266</v>
      </c>
      <c r="S76" s="16">
        <f>'Focus2 Enter CEE Data'!R133</f>
        <v>3017</v>
      </c>
      <c r="T76" s="16">
        <f>'Focus2 Enter CEE Data'!S133</f>
        <v>1074</v>
      </c>
      <c r="U76" s="16">
        <f>'Focus2 Enter CEE Data'!T133</f>
        <v>1792</v>
      </c>
      <c r="V76" s="16">
        <f>'Focus2 Enter CEE Data'!U133</f>
        <v>4265</v>
      </c>
      <c r="W76" s="16">
        <f>'Focus2 Enter CEE Data'!V133</f>
        <v>670</v>
      </c>
      <c r="X76" s="16">
        <f>'Focus2 Enter CEE Data'!W133</f>
        <v>367</v>
      </c>
      <c r="Y76" s="18">
        <f>SUM(O76:X76)</f>
        <v>23922</v>
      </c>
      <c r="Z76" s="17">
        <f>'Focus2 Enter CEE Data'!N134</f>
        <v>0.13100000000000001</v>
      </c>
      <c r="AA76" s="17">
        <f>'Focus2 Enter CEE Data'!O134</f>
        <v>4.4999999999999998E-2</v>
      </c>
      <c r="AB76" s="17">
        <f>'Focus2 Enter CEE Data'!P134</f>
        <v>9.5000000000000001E-2</v>
      </c>
      <c r="AC76" s="17">
        <f>'Focus2 Enter CEE Data'!Q134</f>
        <v>0.26</v>
      </c>
      <c r="AD76" s="17">
        <f>'Focus2 Enter CEE Data'!R134</f>
        <v>0.126</v>
      </c>
      <c r="AE76" s="17">
        <f>'Focus2 Enter CEE Data'!S134</f>
        <v>4.4999999999999998E-2</v>
      </c>
      <c r="AF76" s="17">
        <f>'Focus2 Enter CEE Data'!T134</f>
        <v>7.4999999999999997E-2</v>
      </c>
      <c r="AG76" s="17">
        <f>'Focus2 Enter CEE Data'!U134</f>
        <v>0.17799999999999999</v>
      </c>
      <c r="AH76" s="17">
        <f>'Focus2 Enter CEE Data'!V134</f>
        <v>2.8000000000000001E-2</v>
      </c>
      <c r="AI76" s="17">
        <f>'Focus2 Enter CEE Data'!W134</f>
        <v>1.4999999999999999E-2</v>
      </c>
      <c r="AJ76" s="19">
        <f t="shared" ref="AJ76:AJ110" si="11">SUM(Z76:AI76)</f>
        <v>0.99800000000000011</v>
      </c>
      <c r="AK76" s="16">
        <f>'Focus2 Enter CEE Data'!AC133</f>
        <v>18</v>
      </c>
      <c r="AL76" s="16">
        <f>'Focus2 Enter CEE Data'!AD133</f>
        <v>19</v>
      </c>
      <c r="AM76" s="16">
        <f>'Focus2 Enter CEE Data'!AE133</f>
        <v>18</v>
      </c>
      <c r="AN76" s="16">
        <f>'Focus2 Enter CEE Data'!AF133</f>
        <v>100</v>
      </c>
      <c r="AO76" s="16">
        <f>'Focus2 Enter CEE Data'!AG133</f>
        <v>18</v>
      </c>
      <c r="AP76" s="16">
        <f>'Focus2 Enter CEE Data'!AH133</f>
        <v>19</v>
      </c>
      <c r="AQ76" s="16">
        <f>'Focus2 Enter CEE Data'!AI133</f>
        <v>31</v>
      </c>
      <c r="AR76" s="16">
        <f>'Focus2 Enter CEE Data'!AJ133</f>
        <v>45</v>
      </c>
      <c r="AS76" s="16">
        <f>'Focus2 Enter CEE Data'!AK133</f>
        <v>4</v>
      </c>
      <c r="AT76" s="16">
        <f>'Focus2 Enter CEE Data'!AL133</f>
        <v>1</v>
      </c>
      <c r="AU76" s="18">
        <f t="shared" si="10"/>
        <v>273</v>
      </c>
      <c r="AV76" s="17">
        <f>'Focus2 Enter CEE Data'!AC134</f>
        <v>6.6000000000000003E-2</v>
      </c>
      <c r="AW76" s="17">
        <f>'Focus2 Enter CEE Data'!AD134</f>
        <v>7.0000000000000007E-2</v>
      </c>
      <c r="AX76" s="17">
        <f>'Focus2 Enter CEE Data'!AE134</f>
        <v>6.6000000000000003E-2</v>
      </c>
      <c r="AY76" s="17">
        <f>'Focus2 Enter CEE Data'!AF134</f>
        <v>0.37</v>
      </c>
      <c r="AZ76" s="17">
        <f>'Focus2 Enter CEE Data'!AG134</f>
        <v>6.6000000000000003E-2</v>
      </c>
      <c r="BA76" s="17">
        <f>'Focus2 Enter CEE Data'!AH134</f>
        <v>7.0000000000000007E-2</v>
      </c>
      <c r="BB76" s="17">
        <f>'Focus2 Enter CEE Data'!AI134</f>
        <v>0.114</v>
      </c>
      <c r="BC76" s="17">
        <f>'Focus2 Enter CEE Data'!AJ134</f>
        <v>0.16500000000000001</v>
      </c>
      <c r="BD76" s="17">
        <f>'Focus2 Enter CEE Data'!AK134</f>
        <v>1.4999999999999999E-2</v>
      </c>
      <c r="BE76" s="17">
        <f>'Focus2 Enter CEE Data'!AL134</f>
        <v>4.0000000000000001E-3</v>
      </c>
      <c r="BF76" s="19">
        <f t="shared" ref="BF76:BF110" si="12">SUM(AV76:BE76)</f>
        <v>1.0060000000000002</v>
      </c>
    </row>
    <row r="77" spans="7:58" x14ac:dyDescent="0.3">
      <c r="G77" s="15">
        <v>66</v>
      </c>
      <c r="L77" s="14" t="str">
        <f t="shared" ref="L77:L140" si="13">$M77&amp;$N77</f>
        <v>Financial and insurance activitiesProfessionally Qualified</v>
      </c>
      <c r="M77" s="14" t="str">
        <f>Parameters1!$L$19</f>
        <v>Financial and insurance activities</v>
      </c>
      <c r="N77" s="14" t="s">
        <v>13</v>
      </c>
      <c r="O77" s="16">
        <f>'Focus2 Enter CEE Data'!N135</f>
        <v>18236</v>
      </c>
      <c r="P77" s="16">
        <f>'Focus2 Enter CEE Data'!O135</f>
        <v>5343</v>
      </c>
      <c r="Q77" s="16">
        <f>'Focus2 Enter CEE Data'!P135</f>
        <v>6533</v>
      </c>
      <c r="R77" s="16">
        <f>'Focus2 Enter CEE Data'!Q135</f>
        <v>13271</v>
      </c>
      <c r="S77" s="16">
        <f>'Focus2 Enter CEE Data'!R135</f>
        <v>20351</v>
      </c>
      <c r="T77" s="16">
        <f>'Focus2 Enter CEE Data'!S135</f>
        <v>6867</v>
      </c>
      <c r="U77" s="16">
        <f>'Focus2 Enter CEE Data'!T135</f>
        <v>7044</v>
      </c>
      <c r="V77" s="16">
        <f>'Focus2 Enter CEE Data'!U135</f>
        <v>13509</v>
      </c>
      <c r="W77" s="16">
        <f>'Focus2 Enter CEE Data'!V135</f>
        <v>1364</v>
      </c>
      <c r="X77" s="16">
        <f>'Focus2 Enter CEE Data'!W135</f>
        <v>797</v>
      </c>
      <c r="Y77" s="18">
        <f t="shared" si="9"/>
        <v>93315</v>
      </c>
      <c r="Z77" s="17">
        <f>'Focus2 Enter CEE Data'!N136</f>
        <v>0.19500000000000001</v>
      </c>
      <c r="AA77" s="17">
        <f>'Focus2 Enter CEE Data'!O136</f>
        <v>5.7000000000000002E-2</v>
      </c>
      <c r="AB77" s="17">
        <f>'Focus2 Enter CEE Data'!P136</f>
        <v>7.0000000000000007E-2</v>
      </c>
      <c r="AC77" s="17">
        <f>'Focus2 Enter CEE Data'!Q136</f>
        <v>0.14000000000000001</v>
      </c>
      <c r="AD77" s="17">
        <f>'Focus2 Enter CEE Data'!R136</f>
        <v>0.218</v>
      </c>
      <c r="AE77" s="17">
        <f>'Focus2 Enter CEE Data'!S136</f>
        <v>7.3999999999999996E-2</v>
      </c>
      <c r="AF77" s="17">
        <f>'Focus2 Enter CEE Data'!T136</f>
        <v>7.4999999999999997E-2</v>
      </c>
      <c r="AG77" s="17">
        <f>'Focus2 Enter CEE Data'!U136</f>
        <v>0.14499999999999999</v>
      </c>
      <c r="AH77" s="17">
        <f>'Focus2 Enter CEE Data'!V136</f>
        <v>1.4999999999999999E-2</v>
      </c>
      <c r="AI77" s="17">
        <f>'Focus2 Enter CEE Data'!W136</f>
        <v>8.9999999999999993E-3</v>
      </c>
      <c r="AJ77" s="19">
        <f t="shared" si="11"/>
        <v>0.998</v>
      </c>
      <c r="AK77" s="16">
        <f>'Focus2 Enter CEE Data'!AC135</f>
        <v>136</v>
      </c>
      <c r="AL77" s="16">
        <f>'Focus2 Enter CEE Data'!AD135</f>
        <v>76</v>
      </c>
      <c r="AM77" s="16">
        <f>'Focus2 Enter CEE Data'!AE135</f>
        <v>86</v>
      </c>
      <c r="AN77" s="16">
        <f>'Focus2 Enter CEE Data'!AF135</f>
        <v>282</v>
      </c>
      <c r="AO77" s="16">
        <f>'Focus2 Enter CEE Data'!AG135</f>
        <v>146</v>
      </c>
      <c r="AP77" s="16">
        <f>'Focus2 Enter CEE Data'!AH135</f>
        <v>109</v>
      </c>
      <c r="AQ77" s="16">
        <f>'Focus2 Enter CEE Data'!AI135</f>
        <v>120</v>
      </c>
      <c r="AR77" s="16">
        <f>'Focus2 Enter CEE Data'!AJ135</f>
        <v>333</v>
      </c>
      <c r="AS77" s="16">
        <f>'Focus2 Enter CEE Data'!AK135</f>
        <v>9</v>
      </c>
      <c r="AT77" s="16">
        <f>'Focus2 Enter CEE Data'!AL135</f>
        <v>6</v>
      </c>
      <c r="AU77" s="18">
        <f t="shared" si="10"/>
        <v>1303</v>
      </c>
      <c r="AV77" s="17">
        <f>'Focus2 Enter CEE Data'!AC136</f>
        <v>0.104</v>
      </c>
      <c r="AW77" s="17">
        <f>'Focus2 Enter CEE Data'!AD136</f>
        <v>5.8000000000000003E-2</v>
      </c>
      <c r="AX77" s="17">
        <f>'Focus2 Enter CEE Data'!AE136</f>
        <v>6.6000000000000003E-2</v>
      </c>
      <c r="AY77" s="17">
        <f>'Focus2 Enter CEE Data'!AF136</f>
        <v>0.22</v>
      </c>
      <c r="AZ77" s="17">
        <f>'Focus2 Enter CEE Data'!AG136</f>
        <v>0.112</v>
      </c>
      <c r="BA77" s="17">
        <f>'Focus2 Enter CEE Data'!AH136</f>
        <v>8.4000000000000005E-2</v>
      </c>
      <c r="BB77" s="17">
        <f>'Focus2 Enter CEE Data'!AI136</f>
        <v>9.1999999999999998E-2</v>
      </c>
      <c r="BC77" s="17">
        <f>'Focus2 Enter CEE Data'!AJ136</f>
        <v>0.25600000000000001</v>
      </c>
      <c r="BD77" s="17">
        <f>'Focus2 Enter CEE Data'!AK136</f>
        <v>7.0000000000000001E-3</v>
      </c>
      <c r="BE77" s="17">
        <f>'Focus2 Enter CEE Data'!AL136</f>
        <v>5.0000000000000001E-3</v>
      </c>
      <c r="BF77" s="19">
        <f t="shared" si="12"/>
        <v>1.004</v>
      </c>
    </row>
    <row r="78" spans="7:58" x14ac:dyDescent="0.3">
      <c r="G78" s="15">
        <v>67</v>
      </c>
      <c r="L78" s="14" t="str">
        <f t="shared" si="13"/>
        <v>Financial and insurance activitiesSkilled Technical</v>
      </c>
      <c r="M78" s="14" t="str">
        <f>Parameters1!$L$19</f>
        <v>Financial and insurance activities</v>
      </c>
      <c r="N78" s="14" t="s">
        <v>14</v>
      </c>
      <c r="O78" s="16">
        <f>'Focus2 Enter CEE Data'!N137</f>
        <v>34951</v>
      </c>
      <c r="P78" s="16">
        <f>'Focus2 Enter CEE Data'!O137</f>
        <v>9475</v>
      </c>
      <c r="Q78" s="16">
        <f>'Focus2 Enter CEE Data'!P137</f>
        <v>5681</v>
      </c>
      <c r="R78" s="16">
        <f>'Focus2 Enter CEE Data'!Q137</f>
        <v>9062</v>
      </c>
      <c r="S78" s="16">
        <f>'Focus2 Enter CEE Data'!R137</f>
        <v>66132</v>
      </c>
      <c r="T78" s="16">
        <f>'Focus2 Enter CEE Data'!S137</f>
        <v>19189</v>
      </c>
      <c r="U78" s="16">
        <f>'Focus2 Enter CEE Data'!T137</f>
        <v>8958</v>
      </c>
      <c r="V78" s="16">
        <f>'Focus2 Enter CEE Data'!U137</f>
        <v>16571</v>
      </c>
      <c r="W78" s="16">
        <f>'Focus2 Enter CEE Data'!V137</f>
        <v>874</v>
      </c>
      <c r="X78" s="16">
        <f>'Focus2 Enter CEE Data'!W137</f>
        <v>832</v>
      </c>
      <c r="Y78" s="18">
        <f t="shared" si="9"/>
        <v>171725</v>
      </c>
      <c r="Z78" s="17">
        <f>'Focus2 Enter CEE Data'!N138</f>
        <v>0.20399999999999999</v>
      </c>
      <c r="AA78" s="17">
        <f>'Focus2 Enter CEE Data'!O138</f>
        <v>5.5E-2</v>
      </c>
      <c r="AB78" s="17">
        <f>'Focus2 Enter CEE Data'!P138</f>
        <v>3.3000000000000002E-2</v>
      </c>
      <c r="AC78" s="17">
        <f>'Focus2 Enter CEE Data'!Q138</f>
        <v>0.05</v>
      </c>
      <c r="AD78" s="17">
        <f>'Focus2 Enter CEE Data'!R138</f>
        <v>0.38500000000000001</v>
      </c>
      <c r="AE78" s="17">
        <f>'Focus2 Enter CEE Data'!S138</f>
        <v>0.112</v>
      </c>
      <c r="AF78" s="17">
        <f>'Focus2 Enter CEE Data'!T138</f>
        <v>5.1999999999999998E-2</v>
      </c>
      <c r="AG78" s="17">
        <f>'Focus2 Enter CEE Data'!U138</f>
        <v>9.6000000000000002E-2</v>
      </c>
      <c r="AH78" s="17">
        <f>'Focus2 Enter CEE Data'!V138</f>
        <v>5.0000000000000001E-3</v>
      </c>
      <c r="AI78" s="17">
        <f>'Focus2 Enter CEE Data'!W138</f>
        <v>5.0000000000000001E-3</v>
      </c>
      <c r="AJ78" s="19">
        <f t="shared" si="11"/>
        <v>0.99700000000000011</v>
      </c>
      <c r="AK78" s="16">
        <f>'Focus2 Enter CEE Data'!AC137</f>
        <v>362</v>
      </c>
      <c r="AL78" s="16">
        <f>'Focus2 Enter CEE Data'!AD137</f>
        <v>122</v>
      </c>
      <c r="AM78" s="16">
        <f>'Focus2 Enter CEE Data'!AE137</f>
        <v>87</v>
      </c>
      <c r="AN78" s="16">
        <f>'Focus2 Enter CEE Data'!AF137</f>
        <v>186</v>
      </c>
      <c r="AO78" s="16">
        <f>'Focus2 Enter CEE Data'!AG137</f>
        <v>586</v>
      </c>
      <c r="AP78" s="16">
        <f>'Focus2 Enter CEE Data'!AH137</f>
        <v>291</v>
      </c>
      <c r="AQ78" s="16">
        <f>'Focus2 Enter CEE Data'!AI137</f>
        <v>170</v>
      </c>
      <c r="AR78" s="16">
        <f>'Focus2 Enter CEE Data'!AJ137</f>
        <v>412</v>
      </c>
      <c r="AS78" s="16">
        <f>'Focus2 Enter CEE Data'!AK137</f>
        <v>2</v>
      </c>
      <c r="AT78" s="16">
        <f>'Focus2 Enter CEE Data'!AL137</f>
        <v>6</v>
      </c>
      <c r="AU78" s="18">
        <f t="shared" si="10"/>
        <v>2224</v>
      </c>
      <c r="AV78" s="17">
        <f>'Focus2 Enter CEE Data'!AC138</f>
        <v>0.16300000000000001</v>
      </c>
      <c r="AW78" s="17">
        <f>'Focus2 Enter CEE Data'!AD138</f>
        <v>5.5E-2</v>
      </c>
      <c r="AX78" s="17">
        <f>'Focus2 Enter CEE Data'!AE138</f>
        <v>3.9E-2</v>
      </c>
      <c r="AY78" s="17">
        <f>'Focus2 Enter CEE Data'!AF138</f>
        <v>0.08</v>
      </c>
      <c r="AZ78" s="17">
        <f>'Focus2 Enter CEE Data'!AG138</f>
        <v>0.26300000000000001</v>
      </c>
      <c r="BA78" s="17">
        <f>'Focus2 Enter CEE Data'!AH138</f>
        <v>0.13100000000000001</v>
      </c>
      <c r="BB78" s="17">
        <f>'Focus2 Enter CEE Data'!AI138</f>
        <v>7.5999999999999998E-2</v>
      </c>
      <c r="BC78" s="17">
        <f>'Focus2 Enter CEE Data'!AJ138</f>
        <v>0.185</v>
      </c>
      <c r="BD78" s="17">
        <f>'Focus2 Enter CEE Data'!AK138</f>
        <v>1E-3</v>
      </c>
      <c r="BE78" s="17">
        <f>'Focus2 Enter CEE Data'!AL138</f>
        <v>3.0000000000000001E-3</v>
      </c>
      <c r="BF78" s="19">
        <f t="shared" si="12"/>
        <v>0.996</v>
      </c>
    </row>
    <row r="79" spans="7:58" x14ac:dyDescent="0.3">
      <c r="G79" s="15">
        <v>68</v>
      </c>
      <c r="L79" s="14" t="str">
        <f t="shared" si="13"/>
        <v>Financial and insurance activitiesSemi-skilled</v>
      </c>
      <c r="M79" s="14" t="str">
        <f>Parameters1!$L$19</f>
        <v>Financial and insurance activities</v>
      </c>
      <c r="N79" s="14" t="s">
        <v>15</v>
      </c>
      <c r="O79" s="16">
        <f>'Focus2 Enter CEE Data'!N139</f>
        <v>26333</v>
      </c>
      <c r="P79" s="16">
        <f>'Focus2 Enter CEE Data'!O139</f>
        <v>5170</v>
      </c>
      <c r="Q79" s="16">
        <f>'Focus2 Enter CEE Data'!P139</f>
        <v>2348</v>
      </c>
      <c r="R79" s="16">
        <f>'Focus2 Enter CEE Data'!Q139</f>
        <v>2149</v>
      </c>
      <c r="S79" s="16">
        <f>'Focus2 Enter CEE Data'!R139</f>
        <v>58607</v>
      </c>
      <c r="T79" s="16">
        <f>'Focus2 Enter CEE Data'!S139</f>
        <v>11551</v>
      </c>
      <c r="U79" s="16">
        <f>'Focus2 Enter CEE Data'!T139</f>
        <v>3956</v>
      </c>
      <c r="V79" s="16">
        <f>'Focus2 Enter CEE Data'!U139</f>
        <v>4711</v>
      </c>
      <c r="W79" s="16">
        <f>'Focus2 Enter CEE Data'!V139</f>
        <v>617</v>
      </c>
      <c r="X79" s="16">
        <f>'Focus2 Enter CEE Data'!W139</f>
        <v>666</v>
      </c>
      <c r="Y79" s="18">
        <f>SUM(O79:X79)</f>
        <v>116108</v>
      </c>
      <c r="Z79" s="17">
        <f>'Focus2 Enter CEE Data'!N140</f>
        <v>0.22700000000000001</v>
      </c>
      <c r="AA79" s="17">
        <f>'Focus2 Enter CEE Data'!O140</f>
        <v>4.4999999999999998E-2</v>
      </c>
      <c r="AB79" s="17">
        <f>'Focus2 Enter CEE Data'!P140</f>
        <v>0.02</v>
      </c>
      <c r="AC79" s="17">
        <f>'Focus2 Enter CEE Data'!Q140</f>
        <v>0.02</v>
      </c>
      <c r="AD79" s="17">
        <f>'Focus2 Enter CEE Data'!R140</f>
        <v>0.505</v>
      </c>
      <c r="AE79" s="17">
        <f>'Focus2 Enter CEE Data'!S140</f>
        <v>9.9000000000000005E-2</v>
      </c>
      <c r="AF79" s="17">
        <f>'Focus2 Enter CEE Data'!T140</f>
        <v>3.4000000000000002E-2</v>
      </c>
      <c r="AG79" s="17">
        <f>'Focus2 Enter CEE Data'!U140</f>
        <v>4.1000000000000002E-2</v>
      </c>
      <c r="AH79" s="17">
        <f>'Focus2 Enter CEE Data'!V140</f>
        <v>5.0000000000000001E-3</v>
      </c>
      <c r="AI79" s="17">
        <f>'Focus2 Enter CEE Data'!W140</f>
        <v>6.0000000000000001E-3</v>
      </c>
      <c r="AJ79" s="19">
        <f t="shared" si="11"/>
        <v>1.002</v>
      </c>
      <c r="AK79" s="16">
        <f>'Focus2 Enter CEE Data'!AC139</f>
        <v>518</v>
      </c>
      <c r="AL79" s="16">
        <f>'Focus2 Enter CEE Data'!AD139</f>
        <v>87</v>
      </c>
      <c r="AM79" s="16">
        <f>'Focus2 Enter CEE Data'!AE139</f>
        <v>18</v>
      </c>
      <c r="AN79" s="16">
        <f>'Focus2 Enter CEE Data'!AF139</f>
        <v>61</v>
      </c>
      <c r="AO79" s="16">
        <f>'Focus2 Enter CEE Data'!AG139</f>
        <v>881</v>
      </c>
      <c r="AP79" s="16">
        <f>'Focus2 Enter CEE Data'!AH139</f>
        <v>144</v>
      </c>
      <c r="AQ79" s="16">
        <f>'Focus2 Enter CEE Data'!AI139</f>
        <v>81</v>
      </c>
      <c r="AR79" s="16">
        <f>'Focus2 Enter CEE Data'!AJ139</f>
        <v>139</v>
      </c>
      <c r="AS79" s="16">
        <f>'Focus2 Enter CEE Data'!AK139</f>
        <v>4</v>
      </c>
      <c r="AT79" s="16">
        <f>'Focus2 Enter CEE Data'!AL139</f>
        <v>1</v>
      </c>
      <c r="AU79" s="18">
        <f t="shared" si="10"/>
        <v>1934</v>
      </c>
      <c r="AV79" s="17">
        <f>'Focus2 Enter CEE Data'!AC140</f>
        <v>0.26800000000000002</v>
      </c>
      <c r="AW79" s="17">
        <f>'Focus2 Enter CEE Data'!AD140</f>
        <v>4.4999999999999998E-2</v>
      </c>
      <c r="AX79" s="17">
        <f>'Focus2 Enter CEE Data'!AE140</f>
        <v>8.9999999999999993E-3</v>
      </c>
      <c r="AY79" s="17">
        <f>'Focus2 Enter CEE Data'!AF140</f>
        <v>0.03</v>
      </c>
      <c r="AZ79" s="17">
        <f>'Focus2 Enter CEE Data'!AG140</f>
        <v>0.45600000000000002</v>
      </c>
      <c r="BA79" s="17">
        <f>'Focus2 Enter CEE Data'!AH140</f>
        <v>7.3999999999999996E-2</v>
      </c>
      <c r="BB79" s="17">
        <f>'Focus2 Enter CEE Data'!AI140</f>
        <v>4.2000000000000003E-2</v>
      </c>
      <c r="BC79" s="17">
        <f>'Focus2 Enter CEE Data'!AJ140</f>
        <v>7.1999999999999995E-2</v>
      </c>
      <c r="BD79" s="17">
        <f>'Focus2 Enter CEE Data'!AK140</f>
        <v>2E-3</v>
      </c>
      <c r="BE79" s="17">
        <f>'Focus2 Enter CEE Data'!AL140</f>
        <v>1E-3</v>
      </c>
      <c r="BF79" s="19">
        <f t="shared" si="12"/>
        <v>0.999</v>
      </c>
    </row>
    <row r="80" spans="7:58" x14ac:dyDescent="0.3">
      <c r="G80" s="15">
        <v>69</v>
      </c>
      <c r="L80" s="14" t="str">
        <f t="shared" si="13"/>
        <v>Financial and insurance activitiesUnskilled</v>
      </c>
      <c r="M80" s="14" t="str">
        <f>Parameters1!$L$19</f>
        <v>Financial and insurance activities</v>
      </c>
      <c r="N80" s="14" t="s">
        <v>16</v>
      </c>
      <c r="O80" s="16">
        <f>'Focus2 Enter CEE Data'!N141</f>
        <v>3041</v>
      </c>
      <c r="P80" s="16">
        <f>'Focus2 Enter CEE Data'!O141</f>
        <v>451</v>
      </c>
      <c r="Q80" s="16">
        <f>'Focus2 Enter CEE Data'!P141</f>
        <v>79</v>
      </c>
      <c r="R80" s="16">
        <f>'Focus2 Enter CEE Data'!Q141</f>
        <v>78</v>
      </c>
      <c r="S80" s="16">
        <f>'Focus2 Enter CEE Data'!R141</f>
        <v>4883</v>
      </c>
      <c r="T80" s="16">
        <f>'Focus2 Enter CEE Data'!S141</f>
        <v>651</v>
      </c>
      <c r="U80" s="16">
        <f>'Focus2 Enter CEE Data'!T141</f>
        <v>56</v>
      </c>
      <c r="V80" s="16">
        <f>'Focus2 Enter CEE Data'!U141</f>
        <v>121</v>
      </c>
      <c r="W80" s="16">
        <f>'Focus2 Enter CEE Data'!V141</f>
        <v>138</v>
      </c>
      <c r="X80" s="16">
        <f>'Focus2 Enter CEE Data'!W141</f>
        <v>108</v>
      </c>
      <c r="Y80" s="18">
        <f t="shared" ref="Y80:Y110" si="14">SUM(O80:X80)</f>
        <v>9606</v>
      </c>
      <c r="Z80" s="17">
        <f>'Focus2 Enter CEE Data'!N142</f>
        <v>0.317</v>
      </c>
      <c r="AA80" s="17">
        <f>'Focus2 Enter CEE Data'!O142</f>
        <v>4.7E-2</v>
      </c>
      <c r="AB80" s="17">
        <f>'Focus2 Enter CEE Data'!P142</f>
        <v>8.0000000000000002E-3</v>
      </c>
      <c r="AC80" s="17">
        <f>'Focus2 Enter CEE Data'!Q142</f>
        <v>0.01</v>
      </c>
      <c r="AD80" s="17">
        <f>'Focus2 Enter CEE Data'!R142</f>
        <v>0.50800000000000001</v>
      </c>
      <c r="AE80" s="17">
        <f>'Focus2 Enter CEE Data'!S142</f>
        <v>6.8000000000000005E-2</v>
      </c>
      <c r="AF80" s="17">
        <f>'Focus2 Enter CEE Data'!T142</f>
        <v>6.0000000000000001E-3</v>
      </c>
      <c r="AG80" s="17">
        <f>'Focus2 Enter CEE Data'!U142</f>
        <v>1.2999999999999999E-2</v>
      </c>
      <c r="AH80" s="17">
        <f>'Focus2 Enter CEE Data'!V142</f>
        <v>1.4E-2</v>
      </c>
      <c r="AI80" s="17">
        <f>'Focus2 Enter CEE Data'!W142</f>
        <v>1.0999999999999999E-2</v>
      </c>
      <c r="AJ80" s="19">
        <f t="shared" si="11"/>
        <v>1.002</v>
      </c>
      <c r="AK80" s="16">
        <f>'Focus2 Enter CEE Data'!AC141</f>
        <v>264</v>
      </c>
      <c r="AL80" s="16">
        <f>'Focus2 Enter CEE Data'!AD141</f>
        <v>16</v>
      </c>
      <c r="AM80" s="16">
        <f>'Focus2 Enter CEE Data'!AE141</f>
        <v>1</v>
      </c>
      <c r="AN80" s="16">
        <f>'Focus2 Enter CEE Data'!AF141</f>
        <v>1</v>
      </c>
      <c r="AO80" s="16">
        <f>'Focus2 Enter CEE Data'!AG141</f>
        <v>476</v>
      </c>
      <c r="AP80" s="16">
        <f>'Focus2 Enter CEE Data'!AH141</f>
        <v>24</v>
      </c>
      <c r="AQ80" s="16">
        <f>'Focus2 Enter CEE Data'!AI141</f>
        <v>2</v>
      </c>
      <c r="AR80" s="16">
        <f>'Focus2 Enter CEE Data'!AJ141</f>
        <v>6</v>
      </c>
      <c r="AS80" s="16">
        <f>'Focus2 Enter CEE Data'!AK141</f>
        <v>1</v>
      </c>
      <c r="AT80" s="16">
        <f>'Focus2 Enter CEE Data'!AL141</f>
        <v>1</v>
      </c>
      <c r="AU80" s="18">
        <f t="shared" ref="AU80:AU93" si="15">SUM(AK80:AT80)</f>
        <v>792</v>
      </c>
      <c r="AV80" s="17">
        <f>'Focus2 Enter CEE Data'!AC142</f>
        <v>0.33300000000000002</v>
      </c>
      <c r="AW80" s="17">
        <f>'Focus2 Enter CEE Data'!AD142</f>
        <v>0.02</v>
      </c>
      <c r="AX80" s="17">
        <f>'Focus2 Enter CEE Data'!AE142</f>
        <v>1E-3</v>
      </c>
      <c r="AY80" s="17">
        <f>'Focus2 Enter CEE Data'!AF142</f>
        <v>0</v>
      </c>
      <c r="AZ80" s="17">
        <f>'Focus2 Enter CEE Data'!AG142</f>
        <v>0.60099999999999998</v>
      </c>
      <c r="BA80" s="17">
        <f>'Focus2 Enter CEE Data'!AH142</f>
        <v>0.03</v>
      </c>
      <c r="BB80" s="17">
        <f>'Focus2 Enter CEE Data'!AI142</f>
        <v>3.0000000000000001E-3</v>
      </c>
      <c r="BC80" s="17">
        <f>'Focus2 Enter CEE Data'!AJ142</f>
        <v>8.0000000000000002E-3</v>
      </c>
      <c r="BD80" s="17">
        <f>'Focus2 Enter CEE Data'!AK142</f>
        <v>1E-3</v>
      </c>
      <c r="BE80" s="17">
        <f>'Focus2 Enter CEE Data'!AL142</f>
        <v>1E-3</v>
      </c>
      <c r="BF80" s="19">
        <f t="shared" si="12"/>
        <v>0.99800000000000011</v>
      </c>
    </row>
    <row r="81" spans="7:58" x14ac:dyDescent="0.3">
      <c r="G81" s="15">
        <v>70</v>
      </c>
      <c r="L81" s="14" t="str">
        <f t="shared" si="13"/>
        <v>Financial and insurance activitiesTotal Permanent</v>
      </c>
      <c r="M81" s="14" t="str">
        <f>Parameters1!$L$19</f>
        <v>Financial and insurance activities</v>
      </c>
      <c r="N81" s="14" t="s">
        <v>17</v>
      </c>
      <c r="O81" s="16">
        <f>'Focus2 Enter CEE Data'!N143</f>
        <v>86191</v>
      </c>
      <c r="P81" s="16">
        <f>'Focus2 Enter CEE Data'!O143</f>
        <v>21652</v>
      </c>
      <c r="Q81" s="16">
        <f>'Focus2 Enter CEE Data'!P143</f>
        <v>17279</v>
      </c>
      <c r="R81" s="16">
        <f>'Focus2 Enter CEE Data'!Q143</f>
        <v>32764</v>
      </c>
      <c r="S81" s="16">
        <f>'Focus2 Enter CEE Data'!R143</f>
        <v>153402</v>
      </c>
      <c r="T81" s="16">
        <f>'Focus2 Enter CEE Data'!S143</f>
        <v>39451</v>
      </c>
      <c r="U81" s="16">
        <f>'Focus2 Enter CEE Data'!T143</f>
        <v>21994</v>
      </c>
      <c r="V81" s="16">
        <f>'Focus2 Enter CEE Data'!U143</f>
        <v>39851</v>
      </c>
      <c r="W81" s="16">
        <f>'Focus2 Enter CEE Data'!V143</f>
        <v>3809</v>
      </c>
      <c r="X81" s="16">
        <f>'Focus2 Enter CEE Data'!W143</f>
        <v>2805</v>
      </c>
      <c r="Y81" s="18">
        <f t="shared" si="14"/>
        <v>419198</v>
      </c>
      <c r="Z81" s="17">
        <f>'Focus2 Enter CEE Data'!N144</f>
        <v>0.20599999999999999</v>
      </c>
      <c r="AA81" s="17">
        <f>'Focus2 Enter CEE Data'!O144</f>
        <v>5.1999999999999998E-2</v>
      </c>
      <c r="AB81" s="17">
        <f>'Focus2 Enter CEE Data'!P144</f>
        <v>4.1000000000000002E-2</v>
      </c>
      <c r="AC81" s="17">
        <f>'Focus2 Enter CEE Data'!Q144</f>
        <v>7.8E-2</v>
      </c>
      <c r="AD81" s="17">
        <f>'Focus2 Enter CEE Data'!R144</f>
        <v>0.36599999999999999</v>
      </c>
      <c r="AE81" s="17">
        <f>'Focus2 Enter CEE Data'!S144</f>
        <v>9.4E-2</v>
      </c>
      <c r="AF81" s="17">
        <f>'Focus2 Enter CEE Data'!T144</f>
        <v>5.1999999999999998E-2</v>
      </c>
      <c r="AG81" s="17">
        <f>'Focus2 Enter CEE Data'!U144</f>
        <v>9.5000000000000001E-2</v>
      </c>
      <c r="AH81" s="17">
        <f>'Focus2 Enter CEE Data'!V144</f>
        <v>8.9999999999999993E-3</v>
      </c>
      <c r="AI81" s="17">
        <f>'Focus2 Enter CEE Data'!W144</f>
        <v>7.0000000000000001E-3</v>
      </c>
      <c r="AJ81" s="19">
        <f t="shared" si="11"/>
        <v>1</v>
      </c>
      <c r="AK81" s="16">
        <f>'Focus2 Enter CEE Data'!AC143</f>
        <v>1299</v>
      </c>
      <c r="AL81" s="16">
        <f>'Focus2 Enter CEE Data'!AD143</f>
        <v>324</v>
      </c>
      <c r="AM81" s="16">
        <f>'Focus2 Enter CEE Data'!AE143</f>
        <v>219</v>
      </c>
      <c r="AN81" s="16">
        <f>'Focus2 Enter CEE Data'!AF143</f>
        <v>646</v>
      </c>
      <c r="AO81" s="16">
        <f>'Focus2 Enter CEE Data'!AG143</f>
        <v>2110</v>
      </c>
      <c r="AP81" s="16">
        <f>'Focus2 Enter CEE Data'!AH143</f>
        <v>589</v>
      </c>
      <c r="AQ81" s="16">
        <f>'Focus2 Enter CEE Data'!AI143</f>
        <v>407</v>
      </c>
      <c r="AR81" s="16">
        <f>'Focus2 Enter CEE Data'!AJ143</f>
        <v>950</v>
      </c>
      <c r="AS81" s="16">
        <f>'Focus2 Enter CEE Data'!AK143</f>
        <v>21</v>
      </c>
      <c r="AT81" s="16">
        <f>'Focus2 Enter CEE Data'!AL143</f>
        <v>16</v>
      </c>
      <c r="AU81" s="18">
        <f t="shared" si="15"/>
        <v>6581</v>
      </c>
      <c r="AV81" s="17">
        <f>'Focus2 Enter CEE Data'!AC144</f>
        <v>0.19700000000000001</v>
      </c>
      <c r="AW81" s="17">
        <f>'Focus2 Enter CEE Data'!AD144</f>
        <v>4.9000000000000002E-2</v>
      </c>
      <c r="AX81" s="17">
        <f>'Focus2 Enter CEE Data'!AE144</f>
        <v>3.3000000000000002E-2</v>
      </c>
      <c r="AY81" s="17">
        <f>'Focus2 Enter CEE Data'!AF144</f>
        <v>9.8000000000000004E-2</v>
      </c>
      <c r="AZ81" s="17">
        <f>'Focus2 Enter CEE Data'!AG144</f>
        <v>0.32100000000000001</v>
      </c>
      <c r="BA81" s="17">
        <f>'Focus2 Enter CEE Data'!AH144</f>
        <v>0.09</v>
      </c>
      <c r="BB81" s="17">
        <f>'Focus2 Enter CEE Data'!AI144</f>
        <v>6.2E-2</v>
      </c>
      <c r="BC81" s="17">
        <f>'Focus2 Enter CEE Data'!AJ144</f>
        <v>0.14399999999999999</v>
      </c>
      <c r="BD81" s="17">
        <f>'Focus2 Enter CEE Data'!AK144</f>
        <v>3.0000000000000001E-3</v>
      </c>
      <c r="BE81" s="17">
        <f>'Focus2 Enter CEE Data'!AL144</f>
        <v>2E-3</v>
      </c>
      <c r="BF81" s="19">
        <f t="shared" si="12"/>
        <v>0.99899999999999989</v>
      </c>
    </row>
    <row r="82" spans="7:58" x14ac:dyDescent="0.3">
      <c r="G82" s="15">
        <v>71</v>
      </c>
      <c r="L82" s="14" t="str">
        <f t="shared" si="13"/>
        <v>Financial and insurance activitiesTemporary employees</v>
      </c>
      <c r="M82" s="14" t="str">
        <f>Parameters1!$L$19</f>
        <v>Financial and insurance activities</v>
      </c>
      <c r="N82" s="14" t="s">
        <v>18</v>
      </c>
      <c r="O82" s="16">
        <f>'Focus2 Enter CEE Data'!N145</f>
        <v>2429</v>
      </c>
      <c r="P82" s="16">
        <f>'Focus2 Enter CEE Data'!O145</f>
        <v>382</v>
      </c>
      <c r="Q82" s="16">
        <f>'Focus2 Enter CEE Data'!P145</f>
        <v>104</v>
      </c>
      <c r="R82" s="16">
        <f>'Focus2 Enter CEE Data'!Q145</f>
        <v>333</v>
      </c>
      <c r="S82" s="16">
        <f>'Focus2 Enter CEE Data'!R145</f>
        <v>3076</v>
      </c>
      <c r="T82" s="16">
        <f>'Focus2 Enter CEE Data'!S145</f>
        <v>479</v>
      </c>
      <c r="U82" s="16">
        <f>'Focus2 Enter CEE Data'!T145</f>
        <v>166</v>
      </c>
      <c r="V82" s="16">
        <f>'Focus2 Enter CEE Data'!U145</f>
        <v>381</v>
      </c>
      <c r="W82" s="16">
        <f>'Focus2 Enter CEE Data'!V145</f>
        <v>72</v>
      </c>
      <c r="X82" s="16">
        <f>'Focus2 Enter CEE Data'!W145</f>
        <v>30</v>
      </c>
      <c r="Y82" s="18">
        <f t="shared" si="14"/>
        <v>7452</v>
      </c>
      <c r="Z82" s="17">
        <f>'Focus2 Enter CEE Data'!N146</f>
        <v>0.32600000000000001</v>
      </c>
      <c r="AA82" s="17">
        <f>'Focus2 Enter CEE Data'!O146</f>
        <v>5.0999999999999997E-2</v>
      </c>
      <c r="AB82" s="17">
        <f>'Focus2 Enter CEE Data'!P146</f>
        <v>1.4E-2</v>
      </c>
      <c r="AC82" s="17">
        <f>'Focus2 Enter CEE Data'!Q146</f>
        <v>4.4999999999999998E-2</v>
      </c>
      <c r="AD82" s="17">
        <f>'Focus2 Enter CEE Data'!R146</f>
        <v>0.41299999999999998</v>
      </c>
      <c r="AE82" s="17">
        <f>'Focus2 Enter CEE Data'!S146</f>
        <v>6.4000000000000001E-2</v>
      </c>
      <c r="AF82" s="17">
        <f>'Focus2 Enter CEE Data'!T146</f>
        <v>2.1999999999999999E-2</v>
      </c>
      <c r="AG82" s="17">
        <f>'Focus2 Enter CEE Data'!U146</f>
        <v>5.0999999999999997E-2</v>
      </c>
      <c r="AH82" s="17">
        <f>'Focus2 Enter CEE Data'!V146</f>
        <v>0.01</v>
      </c>
      <c r="AI82" s="17">
        <f>'Focus2 Enter CEE Data'!W146</f>
        <v>4.0000000000000001E-3</v>
      </c>
      <c r="AJ82" s="19">
        <f t="shared" si="11"/>
        <v>1</v>
      </c>
      <c r="AK82" s="16">
        <f>'Focus2 Enter CEE Data'!AC145</f>
        <v>117</v>
      </c>
      <c r="AL82" s="16">
        <f>'Focus2 Enter CEE Data'!AD145</f>
        <v>6</v>
      </c>
      <c r="AM82" s="16">
        <f>'Focus2 Enter CEE Data'!AE145</f>
        <v>3</v>
      </c>
      <c r="AN82" s="16">
        <f>'Focus2 Enter CEE Data'!AF145</f>
        <v>1</v>
      </c>
      <c r="AO82" s="16">
        <f>'Focus2 Enter CEE Data'!AG145</f>
        <v>152</v>
      </c>
      <c r="AP82" s="16">
        <f>'Focus2 Enter CEE Data'!AH145</f>
        <v>9</v>
      </c>
      <c r="AQ82" s="16">
        <f>'Focus2 Enter CEE Data'!AI145</f>
        <v>6</v>
      </c>
      <c r="AR82" s="16">
        <f>'Focus2 Enter CEE Data'!AJ145</f>
        <v>5</v>
      </c>
      <c r="AS82" s="16">
        <f>'Focus2 Enter CEE Data'!AK145</f>
        <v>0</v>
      </c>
      <c r="AT82" s="16">
        <f>'Focus2 Enter CEE Data'!AL145</f>
        <v>1</v>
      </c>
      <c r="AU82" s="18">
        <f t="shared" si="15"/>
        <v>300</v>
      </c>
      <c r="AV82" s="17">
        <f>'Focus2 Enter CEE Data'!AC146</f>
        <v>0.39</v>
      </c>
      <c r="AW82" s="17">
        <f>'Focus2 Enter CEE Data'!AD146</f>
        <v>0.02</v>
      </c>
      <c r="AX82" s="17">
        <f>'Focus2 Enter CEE Data'!AE146</f>
        <v>0.01</v>
      </c>
      <c r="AY82" s="17">
        <f>'Focus2 Enter CEE Data'!AF146</f>
        <v>3.0000000000000001E-3</v>
      </c>
      <c r="AZ82" s="17">
        <f>'Focus2 Enter CEE Data'!AG146</f>
        <v>0.50700000000000001</v>
      </c>
      <c r="BA82" s="17">
        <f>'Focus2 Enter CEE Data'!AH146</f>
        <v>0.03</v>
      </c>
      <c r="BB82" s="17">
        <f>'Focus2 Enter CEE Data'!AI146</f>
        <v>0.02</v>
      </c>
      <c r="BC82" s="17">
        <f>'Focus2 Enter CEE Data'!AJ146</f>
        <v>1.7000000000000001E-2</v>
      </c>
      <c r="BD82" s="17">
        <f>'Focus2 Enter CEE Data'!AK146</f>
        <v>0</v>
      </c>
      <c r="BE82" s="17">
        <f>'Focus2 Enter CEE Data'!AL146</f>
        <v>3.0000000000000001E-3</v>
      </c>
      <c r="BF82" s="19">
        <f t="shared" si="12"/>
        <v>1</v>
      </c>
    </row>
    <row r="83" spans="7:58" x14ac:dyDescent="0.3">
      <c r="G83" s="15">
        <v>72</v>
      </c>
      <c r="L83" s="14" t="str">
        <f t="shared" si="13"/>
        <v>Financial and insurance activitiesGrand Total</v>
      </c>
      <c r="M83" s="14" t="str">
        <f>Parameters1!$L$19</f>
        <v>Financial and insurance activities</v>
      </c>
      <c r="N83" s="14" t="s">
        <v>19</v>
      </c>
      <c r="O83" s="16">
        <f>'Focus2 Enter CEE Data'!N147</f>
        <v>88620</v>
      </c>
      <c r="P83" s="16">
        <f>'Focus2 Enter CEE Data'!O147</f>
        <v>22034</v>
      </c>
      <c r="Q83" s="16">
        <f>'Focus2 Enter CEE Data'!P147</f>
        <v>17383</v>
      </c>
      <c r="R83" s="16">
        <f>'Focus2 Enter CEE Data'!Q147</f>
        <v>33097</v>
      </c>
      <c r="S83" s="16">
        <f>'Focus2 Enter CEE Data'!R147</f>
        <v>156478</v>
      </c>
      <c r="T83" s="16">
        <f>'Focus2 Enter CEE Data'!S147</f>
        <v>39930</v>
      </c>
      <c r="U83" s="16">
        <f>'Focus2 Enter CEE Data'!T147</f>
        <v>22160</v>
      </c>
      <c r="V83" s="16">
        <f>'Focus2 Enter CEE Data'!U147</f>
        <v>40232</v>
      </c>
      <c r="W83" s="16">
        <f>'Focus2 Enter CEE Data'!V147</f>
        <v>3881</v>
      </c>
      <c r="X83" s="16">
        <f>'Focus2 Enter CEE Data'!W147</f>
        <v>2835</v>
      </c>
      <c r="Y83" s="18">
        <f t="shared" si="14"/>
        <v>426650</v>
      </c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9">
        <f t="shared" si="11"/>
        <v>0</v>
      </c>
      <c r="AK83" s="16">
        <f>'Focus2 Enter CEE Data'!AC147</f>
        <v>1416</v>
      </c>
      <c r="AL83" s="16">
        <f>'Focus2 Enter CEE Data'!AD147</f>
        <v>330</v>
      </c>
      <c r="AM83" s="16">
        <f>'Focus2 Enter CEE Data'!AE147</f>
        <v>222</v>
      </c>
      <c r="AN83" s="16">
        <f>'Focus2 Enter CEE Data'!AF147</f>
        <v>647</v>
      </c>
      <c r="AO83" s="16">
        <f>'Focus2 Enter CEE Data'!AG147</f>
        <v>2262</v>
      </c>
      <c r="AP83" s="16">
        <f>'Focus2 Enter CEE Data'!AH147</f>
        <v>598</v>
      </c>
      <c r="AQ83" s="16">
        <f>'Focus2 Enter CEE Data'!AI147</f>
        <v>413</v>
      </c>
      <c r="AR83" s="16">
        <f>'Focus2 Enter CEE Data'!AJ147</f>
        <v>955</v>
      </c>
      <c r="AS83" s="16">
        <f>'Focus2 Enter CEE Data'!AK147</f>
        <v>21</v>
      </c>
      <c r="AT83" s="16">
        <f>'Focus2 Enter CEE Data'!AL147</f>
        <v>17</v>
      </c>
      <c r="AU83" s="18">
        <f t="shared" si="15"/>
        <v>6881</v>
      </c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9">
        <f t="shared" si="12"/>
        <v>0</v>
      </c>
    </row>
    <row r="84" spans="7:58" x14ac:dyDescent="0.3">
      <c r="G84" s="15">
        <v>73</v>
      </c>
      <c r="L84" s="14" t="str">
        <f t="shared" si="13"/>
        <v>Human health and social work activitiesTop Management</v>
      </c>
      <c r="M84" s="14" t="str">
        <f>Parameters1!$L$20</f>
        <v>Human health and social work activities</v>
      </c>
      <c r="N84" s="14" t="s">
        <v>11</v>
      </c>
      <c r="O84" s="16">
        <f>'Focus2 Enter CEE Data'!N148</f>
        <v>250</v>
      </c>
      <c r="P84" s="16">
        <f>'Focus2 Enter CEE Data'!O148</f>
        <v>62</v>
      </c>
      <c r="Q84" s="16">
        <f>'Focus2 Enter CEE Data'!P148</f>
        <v>161</v>
      </c>
      <c r="R84" s="16">
        <f>'Focus2 Enter CEE Data'!Q148</f>
        <v>776</v>
      </c>
      <c r="S84" s="16">
        <f>'Focus2 Enter CEE Data'!R148</f>
        <v>256</v>
      </c>
      <c r="T84" s="16">
        <f>'Focus2 Enter CEE Data'!S148</f>
        <v>69</v>
      </c>
      <c r="U84" s="16">
        <f>'Focus2 Enter CEE Data'!T148</f>
        <v>147</v>
      </c>
      <c r="V84" s="16">
        <f>'Focus2 Enter CEE Data'!U148</f>
        <v>481</v>
      </c>
      <c r="W84" s="16">
        <f>'Focus2 Enter CEE Data'!V148</f>
        <v>42</v>
      </c>
      <c r="X84" s="16">
        <f>'Focus2 Enter CEE Data'!W148</f>
        <v>17</v>
      </c>
      <c r="Y84" s="18">
        <f t="shared" si="14"/>
        <v>2261</v>
      </c>
      <c r="Z84" s="17">
        <f>'Focus2 Enter CEE Data'!N149</f>
        <v>0.111</v>
      </c>
      <c r="AA84" s="17">
        <f>'Focus2 Enter CEE Data'!O149</f>
        <v>2.7E-2</v>
      </c>
      <c r="AB84" s="17">
        <f>'Focus2 Enter CEE Data'!P149</f>
        <v>7.0999999999999994E-2</v>
      </c>
      <c r="AC84" s="17">
        <f>'Focus2 Enter CEE Data'!Q149</f>
        <v>0.34</v>
      </c>
      <c r="AD84" s="17">
        <f>'Focus2 Enter CEE Data'!R149</f>
        <v>0.113</v>
      </c>
      <c r="AE84" s="17">
        <f>'Focus2 Enter CEE Data'!S149</f>
        <v>3.1E-2</v>
      </c>
      <c r="AF84" s="17">
        <f>'Focus2 Enter CEE Data'!T149</f>
        <v>6.5000000000000002E-2</v>
      </c>
      <c r="AG84" s="17">
        <f>'Focus2 Enter CEE Data'!U149</f>
        <v>0.21299999999999999</v>
      </c>
      <c r="AH84" s="17">
        <f>'Focus2 Enter CEE Data'!V149</f>
        <v>1.9E-2</v>
      </c>
      <c r="AI84" s="17">
        <f>'Focus2 Enter CEE Data'!W149</f>
        <v>8.0000000000000002E-3</v>
      </c>
      <c r="AJ84" s="19">
        <f t="shared" si="11"/>
        <v>0.998</v>
      </c>
      <c r="AK84" s="16">
        <f>'Focus2 Enter CEE Data'!AC148</f>
        <v>9</v>
      </c>
      <c r="AL84" s="16">
        <f>'Focus2 Enter CEE Data'!AD148</f>
        <v>1</v>
      </c>
      <c r="AM84" s="16">
        <f>'Focus2 Enter CEE Data'!AE148</f>
        <v>2</v>
      </c>
      <c r="AN84" s="16">
        <f>'Focus2 Enter CEE Data'!AF148</f>
        <v>12</v>
      </c>
      <c r="AO84" s="16">
        <f>'Focus2 Enter CEE Data'!AG148</f>
        <v>4</v>
      </c>
      <c r="AP84" s="16">
        <f>'Focus2 Enter CEE Data'!AH148</f>
        <v>1</v>
      </c>
      <c r="AQ84" s="16">
        <f>'Focus2 Enter CEE Data'!AI148</f>
        <v>1</v>
      </c>
      <c r="AR84" s="16">
        <f>'Focus2 Enter CEE Data'!AJ148</f>
        <v>8</v>
      </c>
      <c r="AS84" s="16">
        <f>'Focus2 Enter CEE Data'!AK148</f>
        <v>1</v>
      </c>
      <c r="AT84" s="16">
        <f>'Focus2 Enter CEE Data'!AL148</f>
        <v>0</v>
      </c>
      <c r="AU84" s="18">
        <f t="shared" si="15"/>
        <v>39</v>
      </c>
      <c r="AV84" s="17">
        <f>'Focus2 Enter CEE Data'!AC149</f>
        <v>0.23100000000000001</v>
      </c>
      <c r="AW84" s="17">
        <f>'Focus2 Enter CEE Data'!AD149</f>
        <v>2.5999999999999999E-2</v>
      </c>
      <c r="AX84" s="17">
        <f>'Focus2 Enter CEE Data'!AE149</f>
        <v>5.0999999999999997E-2</v>
      </c>
      <c r="AY84" s="17">
        <f>'Focus2 Enter CEE Data'!AF149</f>
        <v>0.31</v>
      </c>
      <c r="AZ84" s="17">
        <f>'Focus2 Enter CEE Data'!AG149</f>
        <v>0.10299999999999999</v>
      </c>
      <c r="BA84" s="17">
        <f>'Focus2 Enter CEE Data'!AH149</f>
        <v>2.5999999999999999E-2</v>
      </c>
      <c r="BB84" s="17">
        <f>'Focus2 Enter CEE Data'!AI149</f>
        <v>2.5999999999999999E-2</v>
      </c>
      <c r="BC84" s="17">
        <f>'Focus2 Enter CEE Data'!AJ149</f>
        <v>0.20499999999999999</v>
      </c>
      <c r="BD84" s="17">
        <f>'Focus2 Enter CEE Data'!AK149</f>
        <v>2.5999999999999999E-2</v>
      </c>
      <c r="BE84" s="17">
        <f>'Focus2 Enter CEE Data'!AL149</f>
        <v>0</v>
      </c>
      <c r="BF84" s="19">
        <f t="shared" si="12"/>
        <v>1.004</v>
      </c>
    </row>
    <row r="85" spans="7:58" x14ac:dyDescent="0.3">
      <c r="G85" s="15">
        <v>74</v>
      </c>
      <c r="L85" s="14" t="str">
        <f t="shared" si="13"/>
        <v>Human health and social work activitiesSenior Management</v>
      </c>
      <c r="M85" s="14" t="str">
        <f>Parameters1!$L$20</f>
        <v>Human health and social work activities</v>
      </c>
      <c r="N85" s="14" t="s">
        <v>12</v>
      </c>
      <c r="O85" s="16">
        <f>'Focus2 Enter CEE Data'!N150</f>
        <v>942</v>
      </c>
      <c r="P85" s="16">
        <f>'Focus2 Enter CEE Data'!O150</f>
        <v>162</v>
      </c>
      <c r="Q85" s="16">
        <f>'Focus2 Enter CEE Data'!P150</f>
        <v>247</v>
      </c>
      <c r="R85" s="16">
        <f>'Focus2 Enter CEE Data'!Q150</f>
        <v>806</v>
      </c>
      <c r="S85" s="16">
        <f>'Focus2 Enter CEE Data'!R150</f>
        <v>1214</v>
      </c>
      <c r="T85" s="16">
        <f>'Focus2 Enter CEE Data'!S150</f>
        <v>343</v>
      </c>
      <c r="U85" s="16">
        <f>'Focus2 Enter CEE Data'!T150</f>
        <v>391</v>
      </c>
      <c r="V85" s="16">
        <f>'Focus2 Enter CEE Data'!U150</f>
        <v>1533</v>
      </c>
      <c r="W85" s="16">
        <f>'Focus2 Enter CEE Data'!V150</f>
        <v>75</v>
      </c>
      <c r="X85" s="16">
        <f>'Focus2 Enter CEE Data'!W150</f>
        <v>74</v>
      </c>
      <c r="Y85" s="18">
        <f t="shared" si="14"/>
        <v>5787</v>
      </c>
      <c r="Z85" s="17">
        <f>'Focus2 Enter CEE Data'!N151</f>
        <v>0.16300000000000001</v>
      </c>
      <c r="AA85" s="17">
        <f>'Focus2 Enter CEE Data'!O151</f>
        <v>2.8000000000000001E-2</v>
      </c>
      <c r="AB85" s="17">
        <f>'Focus2 Enter CEE Data'!P151</f>
        <v>4.2999999999999997E-2</v>
      </c>
      <c r="AC85" s="17">
        <f>'Focus2 Enter CEE Data'!Q151</f>
        <v>0.14000000000000001</v>
      </c>
      <c r="AD85" s="17">
        <f>'Focus2 Enter CEE Data'!R151</f>
        <v>0.21</v>
      </c>
      <c r="AE85" s="17">
        <f>'Focus2 Enter CEE Data'!S151</f>
        <v>5.8999999999999997E-2</v>
      </c>
      <c r="AF85" s="17">
        <f>'Focus2 Enter CEE Data'!T151</f>
        <v>6.8000000000000005E-2</v>
      </c>
      <c r="AG85" s="17">
        <f>'Focus2 Enter CEE Data'!U151</f>
        <v>0.26500000000000001</v>
      </c>
      <c r="AH85" s="17">
        <f>'Focus2 Enter CEE Data'!V151</f>
        <v>1.2999999999999999E-2</v>
      </c>
      <c r="AI85" s="17">
        <f>'Focus2 Enter CEE Data'!W151</f>
        <v>1.2999999999999999E-2</v>
      </c>
      <c r="AJ85" s="19">
        <f t="shared" si="11"/>
        <v>1.002</v>
      </c>
      <c r="AK85" s="16">
        <f>'Focus2 Enter CEE Data'!AC150</f>
        <v>11</v>
      </c>
      <c r="AL85" s="16">
        <f>'Focus2 Enter CEE Data'!AD150</f>
        <v>3</v>
      </c>
      <c r="AM85" s="16">
        <f>'Focus2 Enter CEE Data'!AE150</f>
        <v>2</v>
      </c>
      <c r="AN85" s="16">
        <f>'Focus2 Enter CEE Data'!AF150</f>
        <v>16</v>
      </c>
      <c r="AO85" s="16">
        <f>'Focus2 Enter CEE Data'!AG150</f>
        <v>17</v>
      </c>
      <c r="AP85" s="16">
        <f>'Focus2 Enter CEE Data'!AH150</f>
        <v>6</v>
      </c>
      <c r="AQ85" s="16">
        <f>'Focus2 Enter CEE Data'!AI150</f>
        <v>3</v>
      </c>
      <c r="AR85" s="16">
        <f>'Focus2 Enter CEE Data'!AJ150</f>
        <v>38</v>
      </c>
      <c r="AS85" s="16">
        <f>'Focus2 Enter CEE Data'!AK150</f>
        <v>1</v>
      </c>
      <c r="AT85" s="16">
        <f>'Focus2 Enter CEE Data'!AL150</f>
        <v>2</v>
      </c>
      <c r="AU85" s="18">
        <f t="shared" si="15"/>
        <v>99</v>
      </c>
      <c r="AV85" s="17">
        <f>'Focus2 Enter CEE Data'!AC151</f>
        <v>0.111</v>
      </c>
      <c r="AW85" s="17">
        <f>'Focus2 Enter CEE Data'!AD151</f>
        <v>0.03</v>
      </c>
      <c r="AX85" s="17">
        <f>'Focus2 Enter CEE Data'!AE151</f>
        <v>0.02</v>
      </c>
      <c r="AY85" s="17">
        <f>'Focus2 Enter CEE Data'!AF151</f>
        <v>0.16</v>
      </c>
      <c r="AZ85" s="17">
        <f>'Focus2 Enter CEE Data'!AG151</f>
        <v>0.17199999999999999</v>
      </c>
      <c r="BA85" s="17">
        <f>'Focus2 Enter CEE Data'!AH151</f>
        <v>6.0999999999999999E-2</v>
      </c>
      <c r="BB85" s="17">
        <f>'Focus2 Enter CEE Data'!AI151</f>
        <v>0.03</v>
      </c>
      <c r="BC85" s="17">
        <f>'Focus2 Enter CEE Data'!AJ151</f>
        <v>0.38400000000000001</v>
      </c>
      <c r="BD85" s="17">
        <f>'Focus2 Enter CEE Data'!AK151</f>
        <v>0.01</v>
      </c>
      <c r="BE85" s="17">
        <f>'Focus2 Enter CEE Data'!AL151</f>
        <v>0.02</v>
      </c>
      <c r="BF85" s="19">
        <f t="shared" si="12"/>
        <v>0.99800000000000011</v>
      </c>
    </row>
    <row r="86" spans="7:58" x14ac:dyDescent="0.3">
      <c r="G86" s="15">
        <v>75</v>
      </c>
      <c r="L86" s="14" t="str">
        <f t="shared" si="13"/>
        <v>Human health and social work activitiesProfessionally Qualified</v>
      </c>
      <c r="M86" s="14" t="str">
        <f>Parameters1!$L$20</f>
        <v>Human health and social work activities</v>
      </c>
      <c r="N86" s="14" t="s">
        <v>13</v>
      </c>
      <c r="O86" s="16">
        <f>'Focus2 Enter CEE Data'!N152</f>
        <v>18192</v>
      </c>
      <c r="P86" s="16">
        <f>'Focus2 Enter CEE Data'!O152</f>
        <v>1911</v>
      </c>
      <c r="Q86" s="16">
        <f>'Focus2 Enter CEE Data'!P152</f>
        <v>2368</v>
      </c>
      <c r="R86" s="16">
        <f>'Focus2 Enter CEE Data'!Q152</f>
        <v>3765</v>
      </c>
      <c r="S86" s="16">
        <f>'Focus2 Enter CEE Data'!R152</f>
        <v>47732</v>
      </c>
      <c r="T86" s="16">
        <f>'Focus2 Enter CEE Data'!S152</f>
        <v>6751</v>
      </c>
      <c r="U86" s="16">
        <f>'Focus2 Enter CEE Data'!T152</f>
        <v>4913</v>
      </c>
      <c r="V86" s="16">
        <f>'Focus2 Enter CEE Data'!U152</f>
        <v>9238</v>
      </c>
      <c r="W86" s="16">
        <f>'Focus2 Enter CEE Data'!V152</f>
        <v>868</v>
      </c>
      <c r="X86" s="16">
        <f>'Focus2 Enter CEE Data'!W152</f>
        <v>808</v>
      </c>
      <c r="Y86" s="18">
        <f t="shared" si="14"/>
        <v>96546</v>
      </c>
      <c r="Z86" s="17">
        <f>'Focus2 Enter CEE Data'!N153</f>
        <v>0.188</v>
      </c>
      <c r="AA86" s="17">
        <f>'Focus2 Enter CEE Data'!O153</f>
        <v>0.02</v>
      </c>
      <c r="AB86" s="17">
        <f>'Focus2 Enter CEE Data'!P153</f>
        <v>2.5000000000000001E-2</v>
      </c>
      <c r="AC86" s="17">
        <f>'Focus2 Enter CEE Data'!Q153</f>
        <v>0.04</v>
      </c>
      <c r="AD86" s="17">
        <f>'Focus2 Enter CEE Data'!R153</f>
        <v>0.49399999999999999</v>
      </c>
      <c r="AE86" s="17">
        <f>'Focus2 Enter CEE Data'!S153</f>
        <v>7.0000000000000007E-2</v>
      </c>
      <c r="AF86" s="17">
        <f>'Focus2 Enter CEE Data'!T153</f>
        <v>5.0999999999999997E-2</v>
      </c>
      <c r="AG86" s="17">
        <f>'Focus2 Enter CEE Data'!U153</f>
        <v>9.6000000000000002E-2</v>
      </c>
      <c r="AH86" s="17">
        <f>'Focus2 Enter CEE Data'!V153</f>
        <v>8.9999999999999993E-3</v>
      </c>
      <c r="AI86" s="17">
        <f>'Focus2 Enter CEE Data'!W153</f>
        <v>8.0000000000000002E-3</v>
      </c>
      <c r="AJ86" s="19">
        <f t="shared" si="11"/>
        <v>1.0009999999999999</v>
      </c>
      <c r="AK86" s="16">
        <f>'Focus2 Enter CEE Data'!AC152</f>
        <v>128</v>
      </c>
      <c r="AL86" s="16">
        <f>'Focus2 Enter CEE Data'!AD152</f>
        <v>17</v>
      </c>
      <c r="AM86" s="16">
        <f>'Focus2 Enter CEE Data'!AE152</f>
        <v>15</v>
      </c>
      <c r="AN86" s="16">
        <f>'Focus2 Enter CEE Data'!AF152</f>
        <v>48</v>
      </c>
      <c r="AO86" s="16">
        <f>'Focus2 Enter CEE Data'!AG152</f>
        <v>404</v>
      </c>
      <c r="AP86" s="16">
        <f>'Focus2 Enter CEE Data'!AH152</f>
        <v>60</v>
      </c>
      <c r="AQ86" s="16">
        <f>'Focus2 Enter CEE Data'!AI152</f>
        <v>32</v>
      </c>
      <c r="AR86" s="16">
        <f>'Focus2 Enter CEE Data'!AJ152</f>
        <v>137</v>
      </c>
      <c r="AS86" s="16">
        <f>'Focus2 Enter CEE Data'!AK152</f>
        <v>3</v>
      </c>
      <c r="AT86" s="16">
        <f>'Focus2 Enter CEE Data'!AL152</f>
        <v>7</v>
      </c>
      <c r="AU86" s="18">
        <f t="shared" si="15"/>
        <v>851</v>
      </c>
      <c r="AV86" s="17">
        <f>'Focus2 Enter CEE Data'!AC153</f>
        <v>0.15</v>
      </c>
      <c r="AW86" s="17">
        <f>'Focus2 Enter CEE Data'!AD153</f>
        <v>0.02</v>
      </c>
      <c r="AX86" s="17">
        <f>'Focus2 Enter CEE Data'!AE153</f>
        <v>1.7999999999999999E-2</v>
      </c>
      <c r="AY86" s="17">
        <f>'Focus2 Enter CEE Data'!AF153</f>
        <v>0.06</v>
      </c>
      <c r="AZ86" s="17">
        <f>'Focus2 Enter CEE Data'!AG153</f>
        <v>0.47499999999999998</v>
      </c>
      <c r="BA86" s="17">
        <f>'Focus2 Enter CEE Data'!AH153</f>
        <v>7.0999999999999994E-2</v>
      </c>
      <c r="BB86" s="17">
        <f>'Focus2 Enter CEE Data'!AI153</f>
        <v>3.7999999999999999E-2</v>
      </c>
      <c r="BC86" s="17">
        <f>'Focus2 Enter CEE Data'!AJ153</f>
        <v>0.161</v>
      </c>
      <c r="BD86" s="17">
        <f>'Focus2 Enter CEE Data'!AK153</f>
        <v>4.0000000000000001E-3</v>
      </c>
      <c r="BE86" s="17">
        <f>'Focus2 Enter CEE Data'!AL153</f>
        <v>8.0000000000000002E-3</v>
      </c>
      <c r="BF86" s="19">
        <f t="shared" si="12"/>
        <v>1.0049999999999999</v>
      </c>
    </row>
    <row r="87" spans="7:58" x14ac:dyDescent="0.3">
      <c r="G87" s="15">
        <v>76</v>
      </c>
      <c r="L87" s="14" t="str">
        <f t="shared" si="13"/>
        <v>Human health and social work activitiesSkilled Technical</v>
      </c>
      <c r="M87" s="14" t="str">
        <f>Parameters1!$L$20</f>
        <v>Human health and social work activities</v>
      </c>
      <c r="N87" s="14" t="s">
        <v>14</v>
      </c>
      <c r="O87" s="16">
        <f>'Focus2 Enter CEE Data'!N154</f>
        <v>29741</v>
      </c>
      <c r="P87" s="16">
        <f>'Focus2 Enter CEE Data'!O154</f>
        <v>3780</v>
      </c>
      <c r="Q87" s="16">
        <f>'Focus2 Enter CEE Data'!P154</f>
        <v>1710</v>
      </c>
      <c r="R87" s="16">
        <f>'Focus2 Enter CEE Data'!Q154</f>
        <v>2808</v>
      </c>
      <c r="S87" s="16">
        <f>'Focus2 Enter CEE Data'!R154</f>
        <v>100898</v>
      </c>
      <c r="T87" s="16">
        <f>'Focus2 Enter CEE Data'!S154</f>
        <v>13296</v>
      </c>
      <c r="U87" s="16">
        <f>'Focus2 Enter CEE Data'!T154</f>
        <v>4921</v>
      </c>
      <c r="V87" s="16">
        <f>'Focus2 Enter CEE Data'!U154</f>
        <v>13190</v>
      </c>
      <c r="W87" s="16">
        <f>'Focus2 Enter CEE Data'!V154</f>
        <v>403</v>
      </c>
      <c r="X87" s="16">
        <f>'Focus2 Enter CEE Data'!W154</f>
        <v>912</v>
      </c>
      <c r="Y87" s="18">
        <f t="shared" si="14"/>
        <v>171659</v>
      </c>
      <c r="Z87" s="17">
        <f>'Focus2 Enter CEE Data'!N155</f>
        <v>0.17299999999999999</v>
      </c>
      <c r="AA87" s="17">
        <f>'Focus2 Enter CEE Data'!O155</f>
        <v>2.1999999999999999E-2</v>
      </c>
      <c r="AB87" s="17">
        <f>'Focus2 Enter CEE Data'!P155</f>
        <v>0.01</v>
      </c>
      <c r="AC87" s="17">
        <f>'Focus2 Enter CEE Data'!Q155</f>
        <v>0.02</v>
      </c>
      <c r="AD87" s="17">
        <f>'Focus2 Enter CEE Data'!R155</f>
        <v>0.58799999999999997</v>
      </c>
      <c r="AE87" s="17">
        <f>'Focus2 Enter CEE Data'!S155</f>
        <v>7.6999999999999999E-2</v>
      </c>
      <c r="AF87" s="17">
        <f>'Focus2 Enter CEE Data'!T155</f>
        <v>2.9000000000000001E-2</v>
      </c>
      <c r="AG87" s="17">
        <f>'Focus2 Enter CEE Data'!U155</f>
        <v>7.6999999999999999E-2</v>
      </c>
      <c r="AH87" s="17">
        <f>'Focus2 Enter CEE Data'!V155</f>
        <v>2E-3</v>
      </c>
      <c r="AI87" s="17">
        <f>'Focus2 Enter CEE Data'!W155</f>
        <v>5.0000000000000001E-3</v>
      </c>
      <c r="AJ87" s="19">
        <f t="shared" si="11"/>
        <v>1.0029999999999999</v>
      </c>
      <c r="AK87" s="16">
        <f>'Focus2 Enter CEE Data'!AC154</f>
        <v>293</v>
      </c>
      <c r="AL87" s="16">
        <f>'Focus2 Enter CEE Data'!AD154</f>
        <v>42</v>
      </c>
      <c r="AM87" s="16">
        <f>'Focus2 Enter CEE Data'!AE154</f>
        <v>27</v>
      </c>
      <c r="AN87" s="16">
        <f>'Focus2 Enter CEE Data'!AF154</f>
        <v>99</v>
      </c>
      <c r="AO87" s="16">
        <f>'Focus2 Enter CEE Data'!AG154</f>
        <v>703</v>
      </c>
      <c r="AP87" s="16">
        <f>'Focus2 Enter CEE Data'!AH154</f>
        <v>114</v>
      </c>
      <c r="AQ87" s="16">
        <f>'Focus2 Enter CEE Data'!AI154</f>
        <v>60</v>
      </c>
      <c r="AR87" s="16">
        <f>'Focus2 Enter CEE Data'!AJ154</f>
        <v>332</v>
      </c>
      <c r="AS87" s="16">
        <f>'Focus2 Enter CEE Data'!AK154</f>
        <v>4</v>
      </c>
      <c r="AT87" s="16">
        <f>'Focus2 Enter CEE Data'!AL154</f>
        <v>9</v>
      </c>
      <c r="AU87" s="18">
        <f t="shared" si="15"/>
        <v>1683</v>
      </c>
      <c r="AV87" s="17">
        <f>'Focus2 Enter CEE Data'!AC155</f>
        <v>0.17399999999999999</v>
      </c>
      <c r="AW87" s="17">
        <f>'Focus2 Enter CEE Data'!AD155</f>
        <v>2.5000000000000001E-2</v>
      </c>
      <c r="AX87" s="17">
        <f>'Focus2 Enter CEE Data'!AE155</f>
        <v>1.6E-2</v>
      </c>
      <c r="AY87" s="17">
        <f>'Focus2 Enter CEE Data'!AF155</f>
        <v>0.06</v>
      </c>
      <c r="AZ87" s="17">
        <f>'Focus2 Enter CEE Data'!AG155</f>
        <v>0.41799999999999998</v>
      </c>
      <c r="BA87" s="17">
        <f>'Focus2 Enter CEE Data'!AH155</f>
        <v>6.8000000000000005E-2</v>
      </c>
      <c r="BB87" s="17">
        <f>'Focus2 Enter CEE Data'!AI155</f>
        <v>3.5999999999999997E-2</v>
      </c>
      <c r="BC87" s="17">
        <f>'Focus2 Enter CEE Data'!AJ155</f>
        <v>0.19700000000000001</v>
      </c>
      <c r="BD87" s="17">
        <f>'Focus2 Enter CEE Data'!AK155</f>
        <v>2E-3</v>
      </c>
      <c r="BE87" s="17">
        <f>'Focus2 Enter CEE Data'!AL155</f>
        <v>5.0000000000000001E-3</v>
      </c>
      <c r="BF87" s="19">
        <f t="shared" si="12"/>
        <v>1.0009999999999999</v>
      </c>
    </row>
    <row r="88" spans="7:58" x14ac:dyDescent="0.3">
      <c r="G88" s="15">
        <v>77</v>
      </c>
      <c r="L88" s="14" t="str">
        <f t="shared" si="13"/>
        <v>Human health and social work activitiesSemi-skilled</v>
      </c>
      <c r="M88" s="14" t="str">
        <f>Parameters1!$L$20</f>
        <v>Human health and social work activities</v>
      </c>
      <c r="N88" s="14" t="s">
        <v>15</v>
      </c>
      <c r="O88" s="16">
        <f>'Focus2 Enter CEE Data'!N156</f>
        <v>45500</v>
      </c>
      <c r="P88" s="16">
        <f>'Focus2 Enter CEE Data'!O156</f>
        <v>5834</v>
      </c>
      <c r="Q88" s="16">
        <f>'Focus2 Enter CEE Data'!P156</f>
        <v>1527</v>
      </c>
      <c r="R88" s="16">
        <f>'Focus2 Enter CEE Data'!Q156</f>
        <v>1618</v>
      </c>
      <c r="S88" s="16">
        <f>'Focus2 Enter CEE Data'!R156</f>
        <v>118202</v>
      </c>
      <c r="T88" s="16">
        <f>'Focus2 Enter CEE Data'!S156</f>
        <v>14992</v>
      </c>
      <c r="U88" s="16">
        <f>'Focus2 Enter CEE Data'!T156</f>
        <v>3718</v>
      </c>
      <c r="V88" s="16">
        <f>'Focus2 Enter CEE Data'!U156</f>
        <v>6394</v>
      </c>
      <c r="W88" s="16">
        <f>'Focus2 Enter CEE Data'!V156</f>
        <v>230</v>
      </c>
      <c r="X88" s="16">
        <f>'Focus2 Enter CEE Data'!W156</f>
        <v>364</v>
      </c>
      <c r="Y88" s="18">
        <f t="shared" si="14"/>
        <v>198379</v>
      </c>
      <c r="Z88" s="17">
        <f>'Focus2 Enter CEE Data'!N157</f>
        <v>0.22900000000000001</v>
      </c>
      <c r="AA88" s="17">
        <f>'Focus2 Enter CEE Data'!O157</f>
        <v>2.9000000000000001E-2</v>
      </c>
      <c r="AB88" s="17">
        <f>'Focus2 Enter CEE Data'!P157</f>
        <v>8.0000000000000002E-3</v>
      </c>
      <c r="AC88" s="17">
        <f>'Focus2 Enter CEE Data'!Q157</f>
        <v>0.01</v>
      </c>
      <c r="AD88" s="17">
        <f>'Focus2 Enter CEE Data'!R157</f>
        <v>0.59599999999999997</v>
      </c>
      <c r="AE88" s="17">
        <f>'Focus2 Enter CEE Data'!S157</f>
        <v>7.5999999999999998E-2</v>
      </c>
      <c r="AF88" s="17">
        <f>'Focus2 Enter CEE Data'!T157</f>
        <v>1.9E-2</v>
      </c>
      <c r="AG88" s="17">
        <f>'Focus2 Enter CEE Data'!U157</f>
        <v>3.2000000000000001E-2</v>
      </c>
      <c r="AH88" s="17">
        <f>'Focus2 Enter CEE Data'!V157</f>
        <v>1E-3</v>
      </c>
      <c r="AI88" s="17">
        <f>'Focus2 Enter CEE Data'!W157</f>
        <v>2E-3</v>
      </c>
      <c r="AJ88" s="19">
        <f t="shared" si="11"/>
        <v>1.002</v>
      </c>
      <c r="AK88" s="16">
        <f>'Focus2 Enter CEE Data'!AC156</f>
        <v>763</v>
      </c>
      <c r="AL88" s="16">
        <f>'Focus2 Enter CEE Data'!AD156</f>
        <v>117</v>
      </c>
      <c r="AM88" s="16">
        <f>'Focus2 Enter CEE Data'!AE156</f>
        <v>47</v>
      </c>
      <c r="AN88" s="16">
        <f>'Focus2 Enter CEE Data'!AF156</f>
        <v>84</v>
      </c>
      <c r="AO88" s="16">
        <f>'Focus2 Enter CEE Data'!AG156</f>
        <v>1183</v>
      </c>
      <c r="AP88" s="16">
        <f>'Focus2 Enter CEE Data'!AH156</f>
        <v>175</v>
      </c>
      <c r="AQ88" s="16">
        <f>'Focus2 Enter CEE Data'!AI156</f>
        <v>78</v>
      </c>
      <c r="AR88" s="16">
        <f>'Focus2 Enter CEE Data'!AJ156</f>
        <v>235</v>
      </c>
      <c r="AS88" s="16">
        <f>'Focus2 Enter CEE Data'!AK156</f>
        <v>2</v>
      </c>
      <c r="AT88" s="16">
        <f>'Focus2 Enter CEE Data'!AL156</f>
        <v>4</v>
      </c>
      <c r="AU88" s="18">
        <f t="shared" si="15"/>
        <v>2688</v>
      </c>
      <c r="AV88" s="17">
        <f>'Focus2 Enter CEE Data'!AC157</f>
        <v>0.28399999999999997</v>
      </c>
      <c r="AW88" s="17">
        <f>'Focus2 Enter CEE Data'!AD157</f>
        <v>4.3999999999999997E-2</v>
      </c>
      <c r="AX88" s="17">
        <f>'Focus2 Enter CEE Data'!AE157</f>
        <v>1.7000000000000001E-2</v>
      </c>
      <c r="AY88" s="17">
        <f>'Focus2 Enter CEE Data'!AF157</f>
        <v>0.03</v>
      </c>
      <c r="AZ88" s="17">
        <f>'Focus2 Enter CEE Data'!AG157</f>
        <v>0.44</v>
      </c>
      <c r="BA88" s="17">
        <f>'Focus2 Enter CEE Data'!AH157</f>
        <v>6.5000000000000002E-2</v>
      </c>
      <c r="BB88" s="17">
        <f>'Focus2 Enter CEE Data'!AI157</f>
        <v>2.9000000000000001E-2</v>
      </c>
      <c r="BC88" s="17">
        <f>'Focus2 Enter CEE Data'!AJ157</f>
        <v>8.6999999999999994E-2</v>
      </c>
      <c r="BD88" s="17">
        <f>'Focus2 Enter CEE Data'!AK157</f>
        <v>1E-3</v>
      </c>
      <c r="BE88" s="17">
        <f>'Focus2 Enter CEE Data'!AL157</f>
        <v>1E-3</v>
      </c>
      <c r="BF88" s="19">
        <f t="shared" si="12"/>
        <v>0.99799999999999989</v>
      </c>
    </row>
    <row r="89" spans="7:58" x14ac:dyDescent="0.3">
      <c r="G89" s="15">
        <v>78</v>
      </c>
      <c r="L89" s="14" t="str">
        <f t="shared" si="13"/>
        <v>Human health and social work activitiesUnskilled</v>
      </c>
      <c r="M89" s="14" t="str">
        <f>Parameters1!$L$20</f>
        <v>Human health and social work activities</v>
      </c>
      <c r="N89" s="14" t="s">
        <v>16</v>
      </c>
      <c r="O89" s="16">
        <f>'Focus2 Enter CEE Data'!N158</f>
        <v>18166</v>
      </c>
      <c r="P89" s="16">
        <f>'Focus2 Enter CEE Data'!O158</f>
        <v>1943</v>
      </c>
      <c r="Q89" s="16">
        <f>'Focus2 Enter CEE Data'!P158</f>
        <v>181</v>
      </c>
      <c r="R89" s="16">
        <f>'Focus2 Enter CEE Data'!Q158</f>
        <v>337</v>
      </c>
      <c r="S89" s="16">
        <f>'Focus2 Enter CEE Data'!R158</f>
        <v>45862</v>
      </c>
      <c r="T89" s="16">
        <f>'Focus2 Enter CEE Data'!S158</f>
        <v>3954</v>
      </c>
      <c r="U89" s="16">
        <f>'Focus2 Enter CEE Data'!T158</f>
        <v>187</v>
      </c>
      <c r="V89" s="16">
        <f>'Focus2 Enter CEE Data'!U158</f>
        <v>476</v>
      </c>
      <c r="W89" s="16">
        <f>'Focus2 Enter CEE Data'!V158</f>
        <v>231</v>
      </c>
      <c r="X89" s="16">
        <f>'Focus2 Enter CEE Data'!W158</f>
        <v>208</v>
      </c>
      <c r="Y89" s="18">
        <f t="shared" si="14"/>
        <v>71545</v>
      </c>
      <c r="Z89" s="17">
        <f>'Focus2 Enter CEE Data'!N159</f>
        <v>0.254</v>
      </c>
      <c r="AA89" s="17">
        <f>'Focus2 Enter CEE Data'!O159</f>
        <v>2.7E-2</v>
      </c>
      <c r="AB89" s="17">
        <f>'Focus2 Enter CEE Data'!P159</f>
        <v>3.0000000000000001E-3</v>
      </c>
      <c r="AC89" s="17">
        <f>'Focus2 Enter CEE Data'!Q159</f>
        <v>0</v>
      </c>
      <c r="AD89" s="17">
        <f>'Focus2 Enter CEE Data'!R159</f>
        <v>0.64100000000000001</v>
      </c>
      <c r="AE89" s="17">
        <f>'Focus2 Enter CEE Data'!S159</f>
        <v>5.5E-2</v>
      </c>
      <c r="AF89" s="17">
        <f>'Focus2 Enter CEE Data'!T159</f>
        <v>3.0000000000000001E-3</v>
      </c>
      <c r="AG89" s="17">
        <f>'Focus2 Enter CEE Data'!U159</f>
        <v>7.0000000000000001E-3</v>
      </c>
      <c r="AH89" s="17">
        <f>'Focus2 Enter CEE Data'!V159</f>
        <v>3.0000000000000001E-3</v>
      </c>
      <c r="AI89" s="17">
        <f>'Focus2 Enter CEE Data'!W159</f>
        <v>3.0000000000000001E-3</v>
      </c>
      <c r="AJ89" s="19">
        <f t="shared" si="11"/>
        <v>0.99600000000000011</v>
      </c>
      <c r="AK89" s="16">
        <f>'Focus2 Enter CEE Data'!AC158</f>
        <v>443</v>
      </c>
      <c r="AL89" s="16">
        <f>'Focus2 Enter CEE Data'!AD158</f>
        <v>35</v>
      </c>
      <c r="AM89" s="16">
        <f>'Focus2 Enter CEE Data'!AE158</f>
        <v>11</v>
      </c>
      <c r="AN89" s="16">
        <f>'Focus2 Enter CEE Data'!AF158</f>
        <v>88</v>
      </c>
      <c r="AO89" s="16">
        <f>'Focus2 Enter CEE Data'!AG158</f>
        <v>812</v>
      </c>
      <c r="AP89" s="16">
        <f>'Focus2 Enter CEE Data'!AH158</f>
        <v>69</v>
      </c>
      <c r="AQ89" s="16">
        <f>'Focus2 Enter CEE Data'!AI158</f>
        <v>14</v>
      </c>
      <c r="AR89" s="16">
        <f>'Focus2 Enter CEE Data'!AJ158</f>
        <v>70</v>
      </c>
      <c r="AS89" s="16">
        <f>'Focus2 Enter CEE Data'!AK158</f>
        <v>1</v>
      </c>
      <c r="AT89" s="16">
        <f>'Focus2 Enter CEE Data'!AL158</f>
        <v>0</v>
      </c>
      <c r="AU89" s="18">
        <f t="shared" si="15"/>
        <v>1543</v>
      </c>
      <c r="AV89" s="17">
        <f>'Focus2 Enter CEE Data'!AC159</f>
        <v>0.28699999999999998</v>
      </c>
      <c r="AW89" s="17">
        <f>'Focus2 Enter CEE Data'!AD159</f>
        <v>2.3E-2</v>
      </c>
      <c r="AX89" s="17">
        <f>'Focus2 Enter CEE Data'!AE159</f>
        <v>7.0000000000000001E-3</v>
      </c>
      <c r="AY89" s="17">
        <f>'Focus2 Enter CEE Data'!AF159</f>
        <v>0.06</v>
      </c>
      <c r="AZ89" s="17">
        <f>'Focus2 Enter CEE Data'!AG159</f>
        <v>0.52600000000000002</v>
      </c>
      <c r="BA89" s="17">
        <f>'Focus2 Enter CEE Data'!AH159</f>
        <v>4.4999999999999998E-2</v>
      </c>
      <c r="BB89" s="17">
        <f>'Focus2 Enter CEE Data'!AI159</f>
        <v>8.9999999999999993E-3</v>
      </c>
      <c r="BC89" s="17">
        <f>'Focus2 Enter CEE Data'!AJ159</f>
        <v>4.4999999999999998E-2</v>
      </c>
      <c r="BD89" s="17">
        <f>'Focus2 Enter CEE Data'!AK159</f>
        <v>1E-3</v>
      </c>
      <c r="BE89" s="17">
        <f>'Focus2 Enter CEE Data'!AL159</f>
        <v>0</v>
      </c>
      <c r="BF89" s="19">
        <f t="shared" si="12"/>
        <v>1.0029999999999999</v>
      </c>
    </row>
    <row r="90" spans="7:58" x14ac:dyDescent="0.3">
      <c r="G90" s="15">
        <v>79</v>
      </c>
      <c r="L90" s="14" t="str">
        <f t="shared" si="13"/>
        <v>Human health and social work activitiesTotal Permanent</v>
      </c>
      <c r="M90" s="14" t="str">
        <f>Parameters1!$L$20</f>
        <v>Human health and social work activities</v>
      </c>
      <c r="N90" s="14" t="s">
        <v>17</v>
      </c>
      <c r="O90" s="16">
        <f>'Focus2 Enter CEE Data'!N160</f>
        <v>112791</v>
      </c>
      <c r="P90" s="16">
        <f>'Focus2 Enter CEE Data'!O160</f>
        <v>13692</v>
      </c>
      <c r="Q90" s="16">
        <f>'Focus2 Enter CEE Data'!P160</f>
        <v>6194</v>
      </c>
      <c r="R90" s="16">
        <f>'Focus2 Enter CEE Data'!Q160</f>
        <v>10110</v>
      </c>
      <c r="S90" s="16">
        <f>'Focus2 Enter CEE Data'!R160</f>
        <v>314164</v>
      </c>
      <c r="T90" s="16">
        <f>'Focus2 Enter CEE Data'!S160</f>
        <v>39405</v>
      </c>
      <c r="U90" s="16">
        <f>'Focus2 Enter CEE Data'!T160</f>
        <v>14277</v>
      </c>
      <c r="V90" s="16">
        <f>'Focus2 Enter CEE Data'!U160</f>
        <v>31312</v>
      </c>
      <c r="W90" s="16">
        <f>'Focus2 Enter CEE Data'!V160</f>
        <v>1849</v>
      </c>
      <c r="X90" s="16">
        <f>'Focus2 Enter CEE Data'!W160</f>
        <v>2383</v>
      </c>
      <c r="Y90" s="18">
        <f t="shared" si="14"/>
        <v>546177</v>
      </c>
      <c r="Z90" s="17">
        <f>'Focus2 Enter CEE Data'!N161</f>
        <v>0.20699999999999999</v>
      </c>
      <c r="AA90" s="17">
        <f>'Focus2 Enter CEE Data'!O161</f>
        <v>2.5000000000000001E-2</v>
      </c>
      <c r="AB90" s="17">
        <f>'Focus2 Enter CEE Data'!P161</f>
        <v>1.0999999999999999E-2</v>
      </c>
      <c r="AC90" s="17">
        <f>'Focus2 Enter CEE Data'!Q161</f>
        <v>1.9E-2</v>
      </c>
      <c r="AD90" s="17">
        <f>'Focus2 Enter CEE Data'!R161</f>
        <v>0.57499999999999996</v>
      </c>
      <c r="AE90" s="17">
        <f>'Focus2 Enter CEE Data'!S161</f>
        <v>7.1999999999999995E-2</v>
      </c>
      <c r="AF90" s="17">
        <f>'Focus2 Enter CEE Data'!T161</f>
        <v>2.5999999999999999E-2</v>
      </c>
      <c r="AG90" s="17">
        <f>'Focus2 Enter CEE Data'!U161</f>
        <v>5.7000000000000002E-2</v>
      </c>
      <c r="AH90" s="17">
        <f>'Focus2 Enter CEE Data'!V161</f>
        <v>3.0000000000000001E-3</v>
      </c>
      <c r="AI90" s="17">
        <f>'Focus2 Enter CEE Data'!W161</f>
        <v>4.0000000000000001E-3</v>
      </c>
      <c r="AJ90" s="19">
        <f t="shared" si="11"/>
        <v>0.999</v>
      </c>
      <c r="AK90" s="16">
        <f>'Focus2 Enter CEE Data'!AC160</f>
        <v>1647</v>
      </c>
      <c r="AL90" s="16">
        <f>'Focus2 Enter CEE Data'!AD160</f>
        <v>215</v>
      </c>
      <c r="AM90" s="16">
        <f>'Focus2 Enter CEE Data'!AE160</f>
        <v>104</v>
      </c>
      <c r="AN90" s="16">
        <f>'Focus2 Enter CEE Data'!AF160</f>
        <v>347</v>
      </c>
      <c r="AO90" s="16">
        <f>'Focus2 Enter CEE Data'!AG160</f>
        <v>3123</v>
      </c>
      <c r="AP90" s="16">
        <f>'Focus2 Enter CEE Data'!AH160</f>
        <v>425</v>
      </c>
      <c r="AQ90" s="16">
        <f>'Focus2 Enter CEE Data'!AI160</f>
        <v>188</v>
      </c>
      <c r="AR90" s="16">
        <f>'Focus2 Enter CEE Data'!AJ160</f>
        <v>820</v>
      </c>
      <c r="AS90" s="16">
        <f>'Focus2 Enter CEE Data'!AK160</f>
        <v>12</v>
      </c>
      <c r="AT90" s="16">
        <f>'Focus2 Enter CEE Data'!AL160</f>
        <v>22</v>
      </c>
      <c r="AU90" s="18">
        <f t="shared" si="15"/>
        <v>6903</v>
      </c>
      <c r="AV90" s="17">
        <f>'Focus2 Enter CEE Data'!AC161</f>
        <v>0.23899999999999999</v>
      </c>
      <c r="AW90" s="17">
        <f>'Focus2 Enter CEE Data'!AD161</f>
        <v>3.1E-2</v>
      </c>
      <c r="AX90" s="17">
        <f>'Focus2 Enter CEE Data'!AE161</f>
        <v>1.4999999999999999E-2</v>
      </c>
      <c r="AY90" s="17">
        <f>'Focus2 Enter CEE Data'!AF161</f>
        <v>0.05</v>
      </c>
      <c r="AZ90" s="17">
        <f>'Focus2 Enter CEE Data'!AG161</f>
        <v>0.45200000000000001</v>
      </c>
      <c r="BA90" s="17">
        <f>'Focus2 Enter CEE Data'!AH161</f>
        <v>6.2E-2</v>
      </c>
      <c r="BB90" s="17">
        <f>'Focus2 Enter CEE Data'!AI161</f>
        <v>2.7E-2</v>
      </c>
      <c r="BC90" s="17">
        <f>'Focus2 Enter CEE Data'!AJ161</f>
        <v>0.11899999999999999</v>
      </c>
      <c r="BD90" s="17">
        <f>'Focus2 Enter CEE Data'!AK161</f>
        <v>2E-3</v>
      </c>
      <c r="BE90" s="17">
        <f>'Focus2 Enter CEE Data'!AL161</f>
        <v>3.0000000000000001E-3</v>
      </c>
      <c r="BF90" s="19">
        <f t="shared" si="12"/>
        <v>1</v>
      </c>
    </row>
    <row r="91" spans="7:58" x14ac:dyDescent="0.3">
      <c r="G91" s="15">
        <v>80</v>
      </c>
      <c r="L91" s="14" t="str">
        <f t="shared" si="13"/>
        <v>Human health and social work activitiesTemporary employees</v>
      </c>
      <c r="M91" s="14" t="str">
        <f>Parameters1!$L$20</f>
        <v>Human health and social work activities</v>
      </c>
      <c r="N91" s="14" t="s">
        <v>18</v>
      </c>
      <c r="O91" s="16">
        <f>'Focus2 Enter CEE Data'!N162</f>
        <v>12447</v>
      </c>
      <c r="P91" s="16">
        <f>'Focus2 Enter CEE Data'!O162</f>
        <v>816</v>
      </c>
      <c r="Q91" s="16">
        <f>'Focus2 Enter CEE Data'!P162</f>
        <v>590</v>
      </c>
      <c r="R91" s="16">
        <f>'Focus2 Enter CEE Data'!Q162</f>
        <v>786</v>
      </c>
      <c r="S91" s="16">
        <f>'Focus2 Enter CEE Data'!R162</f>
        <v>58064</v>
      </c>
      <c r="T91" s="16">
        <f>'Focus2 Enter CEE Data'!S162</f>
        <v>3321</v>
      </c>
      <c r="U91" s="16">
        <f>'Focus2 Enter CEE Data'!T162</f>
        <v>1035</v>
      </c>
      <c r="V91" s="16">
        <f>'Focus2 Enter CEE Data'!U162</f>
        <v>1888</v>
      </c>
      <c r="W91" s="16">
        <f>'Focus2 Enter CEE Data'!V162</f>
        <v>179</v>
      </c>
      <c r="X91" s="16">
        <f>'Focus2 Enter CEE Data'!W162</f>
        <v>292</v>
      </c>
      <c r="Y91" s="18">
        <f t="shared" si="14"/>
        <v>79418</v>
      </c>
      <c r="Z91" s="17">
        <f>'Focus2 Enter CEE Data'!N163</f>
        <v>0.157</v>
      </c>
      <c r="AA91" s="17">
        <f>'Focus2 Enter CEE Data'!O163</f>
        <v>0.01</v>
      </c>
      <c r="AB91" s="17">
        <f>'Focus2 Enter CEE Data'!P163</f>
        <v>7.0000000000000001E-3</v>
      </c>
      <c r="AC91" s="17">
        <f>'Focus2 Enter CEE Data'!Q163</f>
        <v>0.01</v>
      </c>
      <c r="AD91" s="17">
        <f>'Focus2 Enter CEE Data'!R163</f>
        <v>0.73099999999999998</v>
      </c>
      <c r="AE91" s="17">
        <f>'Focus2 Enter CEE Data'!S163</f>
        <v>4.2000000000000003E-2</v>
      </c>
      <c r="AF91" s="17">
        <f>'Focus2 Enter CEE Data'!T163</f>
        <v>1.2999999999999999E-2</v>
      </c>
      <c r="AG91" s="17">
        <f>'Focus2 Enter CEE Data'!U163</f>
        <v>2.4E-2</v>
      </c>
      <c r="AH91" s="17">
        <f>'Focus2 Enter CEE Data'!V163</f>
        <v>2E-3</v>
      </c>
      <c r="AI91" s="17">
        <f>'Focus2 Enter CEE Data'!W163</f>
        <v>4.0000000000000001E-3</v>
      </c>
      <c r="AJ91" s="19">
        <f t="shared" si="11"/>
        <v>1</v>
      </c>
      <c r="AK91" s="16">
        <f>'Focus2 Enter CEE Data'!AC162</f>
        <v>164</v>
      </c>
      <c r="AL91" s="16">
        <f>'Focus2 Enter CEE Data'!AD162</f>
        <v>10</v>
      </c>
      <c r="AM91" s="16">
        <f>'Focus2 Enter CEE Data'!AE162</f>
        <v>3</v>
      </c>
      <c r="AN91" s="16">
        <f>'Focus2 Enter CEE Data'!AF162</f>
        <v>4</v>
      </c>
      <c r="AO91" s="16">
        <f>'Focus2 Enter CEE Data'!AG162</f>
        <v>149</v>
      </c>
      <c r="AP91" s="16">
        <f>'Focus2 Enter CEE Data'!AH162</f>
        <v>6</v>
      </c>
      <c r="AQ91" s="16">
        <f>'Focus2 Enter CEE Data'!AI162</f>
        <v>1</v>
      </c>
      <c r="AR91" s="16">
        <f>'Focus2 Enter CEE Data'!AJ162</f>
        <v>9</v>
      </c>
      <c r="AS91" s="16">
        <f>'Focus2 Enter CEE Data'!AK162</f>
        <v>0</v>
      </c>
      <c r="AT91" s="16">
        <f>'Focus2 Enter CEE Data'!AL162</f>
        <v>0</v>
      </c>
      <c r="AU91" s="18">
        <f t="shared" si="15"/>
        <v>346</v>
      </c>
      <c r="AV91" s="17">
        <f>'Focus2 Enter CEE Data'!AC163</f>
        <v>0.47399999999999998</v>
      </c>
      <c r="AW91" s="17">
        <f>'Focus2 Enter CEE Data'!AD163</f>
        <v>2.9000000000000001E-2</v>
      </c>
      <c r="AX91" s="17">
        <f>'Focus2 Enter CEE Data'!AE163</f>
        <v>8.9999999999999993E-3</v>
      </c>
      <c r="AY91" s="17">
        <f>'Focus2 Enter CEE Data'!AF163</f>
        <v>1.2E-2</v>
      </c>
      <c r="AZ91" s="17">
        <f>'Focus2 Enter CEE Data'!AG163</f>
        <v>0.43099999999999999</v>
      </c>
      <c r="BA91" s="17">
        <f>'Focus2 Enter CEE Data'!AH163</f>
        <v>1.7000000000000001E-2</v>
      </c>
      <c r="BB91" s="17">
        <f>'Focus2 Enter CEE Data'!AI163</f>
        <v>3.0000000000000001E-3</v>
      </c>
      <c r="BC91" s="17">
        <f>'Focus2 Enter CEE Data'!AJ163</f>
        <v>2.5999999999999999E-2</v>
      </c>
      <c r="BD91" s="17">
        <f>'Focus2 Enter CEE Data'!AK163</f>
        <v>0</v>
      </c>
      <c r="BE91" s="17">
        <f>'Focus2 Enter CEE Data'!AL163</f>
        <v>0</v>
      </c>
      <c r="BF91" s="19">
        <f t="shared" si="12"/>
        <v>1.0010000000000001</v>
      </c>
    </row>
    <row r="92" spans="7:58" x14ac:dyDescent="0.3">
      <c r="G92" s="15">
        <v>81</v>
      </c>
      <c r="L92" s="14" t="str">
        <f t="shared" si="13"/>
        <v>Human health and social work activitiesGrand Total</v>
      </c>
      <c r="M92" s="14" t="str">
        <f>Parameters1!$L$20</f>
        <v>Human health and social work activities</v>
      </c>
      <c r="N92" s="14" t="s">
        <v>19</v>
      </c>
      <c r="O92" s="16">
        <f>'Focus2 Enter CEE Data'!N164</f>
        <v>125238</v>
      </c>
      <c r="P92" s="16">
        <f>'Focus2 Enter CEE Data'!O164</f>
        <v>14508</v>
      </c>
      <c r="Q92" s="16">
        <f>'Focus2 Enter CEE Data'!P164</f>
        <v>6784</v>
      </c>
      <c r="R92" s="16">
        <f>'Focus2 Enter CEE Data'!Q164</f>
        <v>10896</v>
      </c>
      <c r="S92" s="16">
        <f>'Focus2 Enter CEE Data'!R164</f>
        <v>372228</v>
      </c>
      <c r="T92" s="16">
        <f>'Focus2 Enter CEE Data'!S164</f>
        <v>42726</v>
      </c>
      <c r="U92" s="16">
        <f>'Focus2 Enter CEE Data'!T164</f>
        <v>15312</v>
      </c>
      <c r="V92" s="16">
        <f>'Focus2 Enter CEE Data'!U164</f>
        <v>33200</v>
      </c>
      <c r="W92" s="16">
        <f>'Focus2 Enter CEE Data'!V164</f>
        <v>2028</v>
      </c>
      <c r="X92" s="16">
        <f>'Focus2 Enter CEE Data'!W164</f>
        <v>2675</v>
      </c>
      <c r="Y92" s="18">
        <f t="shared" si="14"/>
        <v>625595</v>
      </c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9">
        <f t="shared" si="11"/>
        <v>0</v>
      </c>
      <c r="AK92" s="16">
        <f>'Focus2 Enter CEE Data'!AC164</f>
        <v>1811</v>
      </c>
      <c r="AL92" s="16">
        <f>'Focus2 Enter CEE Data'!AD164</f>
        <v>225</v>
      </c>
      <c r="AM92" s="16">
        <f>'Focus2 Enter CEE Data'!AE164</f>
        <v>107</v>
      </c>
      <c r="AN92" s="16">
        <f>'Focus2 Enter CEE Data'!AF164</f>
        <v>351</v>
      </c>
      <c r="AO92" s="16">
        <f>'Focus2 Enter CEE Data'!AG164</f>
        <v>3272</v>
      </c>
      <c r="AP92" s="16">
        <f>'Focus2 Enter CEE Data'!AH164</f>
        <v>431</v>
      </c>
      <c r="AQ92" s="16">
        <f>'Focus2 Enter CEE Data'!AI164</f>
        <v>189</v>
      </c>
      <c r="AR92" s="16">
        <f>'Focus2 Enter CEE Data'!AJ164</f>
        <v>829</v>
      </c>
      <c r="AS92" s="16">
        <f>'Focus2 Enter CEE Data'!AK164</f>
        <v>12</v>
      </c>
      <c r="AT92" s="16">
        <f>'Focus2 Enter CEE Data'!AL164</f>
        <v>22</v>
      </c>
      <c r="AU92" s="18">
        <f t="shared" si="15"/>
        <v>7249</v>
      </c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9">
        <f t="shared" si="12"/>
        <v>0</v>
      </c>
    </row>
    <row r="93" spans="7:58" x14ac:dyDescent="0.3">
      <c r="G93" s="15">
        <v>82</v>
      </c>
      <c r="L93" s="14" t="str">
        <f t="shared" si="13"/>
        <v>Information and communicationTop Management</v>
      </c>
      <c r="M93" s="14" t="str">
        <f>Parameters1!$L$21</f>
        <v>Information and communication</v>
      </c>
      <c r="N93" s="14" t="s">
        <v>11</v>
      </c>
      <c r="O93" s="16">
        <f>'Focus2 Enter CEE Data'!N165</f>
        <v>386</v>
      </c>
      <c r="P93" s="16">
        <f>'Focus2 Enter CEE Data'!O165</f>
        <v>170</v>
      </c>
      <c r="Q93" s="16">
        <f>'Focus2 Enter CEE Data'!P165</f>
        <v>407</v>
      </c>
      <c r="R93" s="16">
        <f>'Focus2 Enter CEE Data'!Q165</f>
        <v>2237</v>
      </c>
      <c r="S93" s="16">
        <f>'Focus2 Enter CEE Data'!R165</f>
        <v>332</v>
      </c>
      <c r="T93" s="16">
        <f>'Focus2 Enter CEE Data'!S165</f>
        <v>145</v>
      </c>
      <c r="U93" s="16">
        <f>'Focus2 Enter CEE Data'!T165</f>
        <v>247</v>
      </c>
      <c r="V93" s="16">
        <f>'Focus2 Enter CEE Data'!U165</f>
        <v>591</v>
      </c>
      <c r="W93" s="16">
        <f>'Focus2 Enter CEE Data'!V165</f>
        <v>149</v>
      </c>
      <c r="X93" s="16">
        <f>'Focus2 Enter CEE Data'!W165</f>
        <v>36</v>
      </c>
      <c r="Y93" s="18">
        <f t="shared" si="14"/>
        <v>4700</v>
      </c>
      <c r="Z93" s="17">
        <f>'Focus2 Enter CEE Data'!N166</f>
        <v>8.2000000000000003E-2</v>
      </c>
      <c r="AA93" s="17">
        <f>'Focus2 Enter CEE Data'!O166</f>
        <v>3.5999999999999997E-2</v>
      </c>
      <c r="AB93" s="17">
        <f>'Focus2 Enter CEE Data'!P166</f>
        <v>8.6999999999999994E-2</v>
      </c>
      <c r="AC93" s="17">
        <f>'Focus2 Enter CEE Data'!Q166</f>
        <v>0.48</v>
      </c>
      <c r="AD93" s="17">
        <f>'Focus2 Enter CEE Data'!R166</f>
        <v>7.0999999999999994E-2</v>
      </c>
      <c r="AE93" s="17">
        <f>'Focus2 Enter CEE Data'!S166</f>
        <v>3.1E-2</v>
      </c>
      <c r="AF93" s="17">
        <f>'Focus2 Enter CEE Data'!T166</f>
        <v>5.2999999999999999E-2</v>
      </c>
      <c r="AG93" s="17">
        <f>'Focus2 Enter CEE Data'!U166</f>
        <v>0.126</v>
      </c>
      <c r="AH93" s="17">
        <f>'Focus2 Enter CEE Data'!V166</f>
        <v>3.2000000000000001E-2</v>
      </c>
      <c r="AI93" s="17">
        <f>'Focus2 Enter CEE Data'!W166</f>
        <v>8.0000000000000002E-3</v>
      </c>
      <c r="AJ93" s="19">
        <f t="shared" si="11"/>
        <v>1.006</v>
      </c>
      <c r="AK93" s="16">
        <f>'Focus2 Enter CEE Data'!AC165</f>
        <v>10</v>
      </c>
      <c r="AL93" s="16">
        <f>'Focus2 Enter CEE Data'!AD165</f>
        <v>4</v>
      </c>
      <c r="AM93" s="16">
        <f>'Focus2 Enter CEE Data'!AE165</f>
        <v>16</v>
      </c>
      <c r="AN93" s="16">
        <f>'Focus2 Enter CEE Data'!AF165</f>
        <v>30</v>
      </c>
      <c r="AO93" s="16">
        <f>'Focus2 Enter CEE Data'!AG165</f>
        <v>9</v>
      </c>
      <c r="AP93" s="16">
        <f>'Focus2 Enter CEE Data'!AH165</f>
        <v>5</v>
      </c>
      <c r="AQ93" s="16">
        <f>'Focus2 Enter CEE Data'!AI165</f>
        <v>12</v>
      </c>
      <c r="AR93" s="16">
        <f>'Focus2 Enter CEE Data'!AJ165</f>
        <v>10</v>
      </c>
      <c r="AS93" s="16">
        <f>'Focus2 Enter CEE Data'!AK165</f>
        <v>1</v>
      </c>
      <c r="AT93" s="16">
        <f>'Focus2 Enter CEE Data'!AL165</f>
        <v>0</v>
      </c>
      <c r="AU93" s="18">
        <f t="shared" si="15"/>
        <v>97</v>
      </c>
      <c r="AV93" s="17">
        <f>'Focus2 Enter CEE Data'!AC166</f>
        <v>0.10299999999999999</v>
      </c>
      <c r="AW93" s="17">
        <f>'Focus2 Enter CEE Data'!AD166</f>
        <v>4.1000000000000002E-2</v>
      </c>
      <c r="AX93" s="17">
        <f>'Focus2 Enter CEE Data'!AE166</f>
        <v>0.16500000000000001</v>
      </c>
      <c r="AY93" s="17">
        <f>'Focus2 Enter CEE Data'!AF166</f>
        <v>0.31</v>
      </c>
      <c r="AZ93" s="17">
        <f>'Focus2 Enter CEE Data'!AG166</f>
        <v>9.2999999999999999E-2</v>
      </c>
      <c r="BA93" s="17">
        <f>'Focus2 Enter CEE Data'!AH166</f>
        <v>5.1999999999999998E-2</v>
      </c>
      <c r="BB93" s="17">
        <f>'Focus2 Enter CEE Data'!AI166</f>
        <v>0.124</v>
      </c>
      <c r="BC93" s="17">
        <f>'Focus2 Enter CEE Data'!AJ166</f>
        <v>0.10299999999999999</v>
      </c>
      <c r="BD93" s="17">
        <f>'Focus2 Enter CEE Data'!AK166</f>
        <v>0.01</v>
      </c>
      <c r="BE93" s="17">
        <f>'Focus2 Enter CEE Data'!AL166</f>
        <v>0</v>
      </c>
      <c r="BF93" s="19">
        <f t="shared" si="12"/>
        <v>1.0009999999999999</v>
      </c>
    </row>
    <row r="94" spans="7:58" x14ac:dyDescent="0.3">
      <c r="G94" s="15">
        <v>83</v>
      </c>
      <c r="L94" s="14" t="str">
        <f t="shared" si="13"/>
        <v>Information and communicationSenior Management</v>
      </c>
      <c r="M94" s="14" t="str">
        <f>Parameters1!$L$21</f>
        <v>Information and communication</v>
      </c>
      <c r="N94" s="14" t="s">
        <v>12</v>
      </c>
      <c r="O94" s="16">
        <f>'Focus2 Enter CEE Data'!N167</f>
        <v>1360</v>
      </c>
      <c r="P94" s="16">
        <f>'Focus2 Enter CEE Data'!O167</f>
        <v>605</v>
      </c>
      <c r="Q94" s="16">
        <f>'Focus2 Enter CEE Data'!P167</f>
        <v>1060</v>
      </c>
      <c r="R94" s="16">
        <f>'Focus2 Enter CEE Data'!Q167</f>
        <v>4142</v>
      </c>
      <c r="S94" s="16">
        <f>'Focus2 Enter CEE Data'!R167</f>
        <v>1118</v>
      </c>
      <c r="T94" s="16">
        <f>'Focus2 Enter CEE Data'!S167</f>
        <v>505</v>
      </c>
      <c r="U94" s="16">
        <f>'Focus2 Enter CEE Data'!T167</f>
        <v>592</v>
      </c>
      <c r="V94" s="16">
        <f>'Focus2 Enter CEE Data'!U167</f>
        <v>2332</v>
      </c>
      <c r="W94" s="16">
        <f>'Focus2 Enter CEE Data'!V167</f>
        <v>524</v>
      </c>
      <c r="X94" s="16">
        <f>'Focus2 Enter CEE Data'!W167</f>
        <v>161</v>
      </c>
      <c r="Y94" s="18">
        <f>SUM(O94:X94)</f>
        <v>12399</v>
      </c>
      <c r="Z94" s="17">
        <f>'Focus2 Enter CEE Data'!N168</f>
        <v>0.11</v>
      </c>
      <c r="AA94" s="17">
        <f>'Focus2 Enter CEE Data'!O168</f>
        <v>4.9000000000000002E-2</v>
      </c>
      <c r="AB94" s="17">
        <f>'Focus2 Enter CEE Data'!P168</f>
        <v>8.5000000000000006E-2</v>
      </c>
      <c r="AC94" s="17">
        <f>'Focus2 Enter CEE Data'!Q168</f>
        <v>0.33</v>
      </c>
      <c r="AD94" s="17">
        <f>'Focus2 Enter CEE Data'!R168</f>
        <v>0.09</v>
      </c>
      <c r="AE94" s="17">
        <f>'Focus2 Enter CEE Data'!S168</f>
        <v>4.1000000000000002E-2</v>
      </c>
      <c r="AF94" s="17">
        <f>'Focus2 Enter CEE Data'!T168</f>
        <v>4.8000000000000001E-2</v>
      </c>
      <c r="AG94" s="17">
        <f>'Focus2 Enter CEE Data'!U168</f>
        <v>0.188</v>
      </c>
      <c r="AH94" s="17">
        <f>'Focus2 Enter CEE Data'!V168</f>
        <v>4.2000000000000003E-2</v>
      </c>
      <c r="AI94" s="17">
        <f>'Focus2 Enter CEE Data'!W168</f>
        <v>1.2999999999999999E-2</v>
      </c>
      <c r="AJ94" s="19">
        <f t="shared" si="11"/>
        <v>0.99600000000000011</v>
      </c>
      <c r="AK94" s="16">
        <f>'Focus2 Enter CEE Data'!AC167</f>
        <v>13</v>
      </c>
      <c r="AL94" s="16">
        <f>'Focus2 Enter CEE Data'!AD167</f>
        <v>13</v>
      </c>
      <c r="AM94" s="16">
        <f>'Focus2 Enter CEE Data'!AE167</f>
        <v>20</v>
      </c>
      <c r="AN94" s="16">
        <f>'Focus2 Enter CEE Data'!AF167</f>
        <v>47</v>
      </c>
      <c r="AO94" s="16">
        <f>'Focus2 Enter CEE Data'!AG167</f>
        <v>11</v>
      </c>
      <c r="AP94" s="16">
        <f>'Focus2 Enter CEE Data'!AH167</f>
        <v>18</v>
      </c>
      <c r="AQ94" s="16">
        <f>'Focus2 Enter CEE Data'!AI167</f>
        <v>10</v>
      </c>
      <c r="AR94" s="16">
        <f>'Focus2 Enter CEE Data'!AJ167</f>
        <v>21</v>
      </c>
      <c r="AS94" s="16">
        <f>'Focus2 Enter CEE Data'!AK167</f>
        <v>0</v>
      </c>
      <c r="AT94" s="16">
        <f>'Focus2 Enter CEE Data'!AL167</f>
        <v>2</v>
      </c>
      <c r="AU94" s="18">
        <f t="shared" ref="AU94:AU110" si="16">SUM(AK94:AT94)</f>
        <v>155</v>
      </c>
      <c r="AV94" s="17">
        <f>'Focus2 Enter CEE Data'!AC168</f>
        <v>8.4000000000000005E-2</v>
      </c>
      <c r="AW94" s="17">
        <f>'Focus2 Enter CEE Data'!AD168</f>
        <v>8.4000000000000005E-2</v>
      </c>
      <c r="AX94" s="17">
        <f>'Focus2 Enter CEE Data'!AE168</f>
        <v>0.129</v>
      </c>
      <c r="AY94" s="17">
        <f>'Focus2 Enter CEE Data'!AF168</f>
        <v>0.3</v>
      </c>
      <c r="AZ94" s="17">
        <f>'Focus2 Enter CEE Data'!AG168</f>
        <v>7.0999999999999994E-2</v>
      </c>
      <c r="BA94" s="17">
        <f>'Focus2 Enter CEE Data'!AH168</f>
        <v>0.11600000000000001</v>
      </c>
      <c r="BB94" s="17">
        <f>'Focus2 Enter CEE Data'!AI168</f>
        <v>6.5000000000000002E-2</v>
      </c>
      <c r="BC94" s="17">
        <f>'Focus2 Enter CEE Data'!AJ168</f>
        <v>0.13500000000000001</v>
      </c>
      <c r="BD94" s="17">
        <f>'Focus2 Enter CEE Data'!AK168</f>
        <v>0</v>
      </c>
      <c r="BE94" s="17">
        <f>'Focus2 Enter CEE Data'!AL168</f>
        <v>1.2999999999999999E-2</v>
      </c>
      <c r="BF94" s="19">
        <f t="shared" si="12"/>
        <v>0.997</v>
      </c>
    </row>
    <row r="95" spans="7:58" x14ac:dyDescent="0.3">
      <c r="G95" s="15">
        <v>84</v>
      </c>
      <c r="L95" s="14" t="str">
        <f t="shared" si="13"/>
        <v>Information and communicationProfessionally Qualified</v>
      </c>
      <c r="M95" s="14" t="str">
        <f>Parameters1!$L$21</f>
        <v>Information and communication</v>
      </c>
      <c r="N95" s="14" t="s">
        <v>13</v>
      </c>
      <c r="O95" s="16">
        <f>'Focus2 Enter CEE Data'!N169</f>
        <v>7943</v>
      </c>
      <c r="P95" s="16">
        <f>'Focus2 Enter CEE Data'!O169</f>
        <v>2900</v>
      </c>
      <c r="Q95" s="16">
        <f>'Focus2 Enter CEE Data'!P169</f>
        <v>3566</v>
      </c>
      <c r="R95" s="16">
        <f>'Focus2 Enter CEE Data'!Q169</f>
        <v>12400</v>
      </c>
      <c r="S95" s="16">
        <f>'Focus2 Enter CEE Data'!R169</f>
        <v>6026</v>
      </c>
      <c r="T95" s="16">
        <f>'Focus2 Enter CEE Data'!S169</f>
        <v>1951</v>
      </c>
      <c r="U95" s="16">
        <f>'Focus2 Enter CEE Data'!T169</f>
        <v>1976</v>
      </c>
      <c r="V95" s="16">
        <f>'Focus2 Enter CEE Data'!U169</f>
        <v>6374</v>
      </c>
      <c r="W95" s="16">
        <f>'Focus2 Enter CEE Data'!V169</f>
        <v>1613</v>
      </c>
      <c r="X95" s="16">
        <f>'Focus2 Enter CEE Data'!W169</f>
        <v>471</v>
      </c>
      <c r="Y95" s="18">
        <f t="shared" si="14"/>
        <v>45220</v>
      </c>
      <c r="Z95" s="17">
        <f>'Focus2 Enter CEE Data'!N170</f>
        <v>0.17599999999999999</v>
      </c>
      <c r="AA95" s="17">
        <f>'Focus2 Enter CEE Data'!O170</f>
        <v>6.4000000000000001E-2</v>
      </c>
      <c r="AB95" s="17">
        <f>'Focus2 Enter CEE Data'!P170</f>
        <v>7.9000000000000001E-2</v>
      </c>
      <c r="AC95" s="17">
        <f>'Focus2 Enter CEE Data'!Q170</f>
        <v>0.27</v>
      </c>
      <c r="AD95" s="17">
        <f>'Focus2 Enter CEE Data'!R170</f>
        <v>0.13300000000000001</v>
      </c>
      <c r="AE95" s="17">
        <f>'Focus2 Enter CEE Data'!S170</f>
        <v>4.2999999999999997E-2</v>
      </c>
      <c r="AF95" s="17">
        <f>'Focus2 Enter CEE Data'!T170</f>
        <v>4.3999999999999997E-2</v>
      </c>
      <c r="AG95" s="17">
        <f>'Focus2 Enter CEE Data'!U170</f>
        <v>0.14099999999999999</v>
      </c>
      <c r="AH95" s="17">
        <f>'Focus2 Enter CEE Data'!V170</f>
        <v>3.5999999999999997E-2</v>
      </c>
      <c r="AI95" s="17">
        <f>'Focus2 Enter CEE Data'!W170</f>
        <v>0.01</v>
      </c>
      <c r="AJ95" s="19">
        <f t="shared" si="11"/>
        <v>0.99600000000000011</v>
      </c>
      <c r="AK95" s="16">
        <f>'Focus2 Enter CEE Data'!AC169</f>
        <v>59</v>
      </c>
      <c r="AL95" s="16">
        <f>'Focus2 Enter CEE Data'!AD169</f>
        <v>27</v>
      </c>
      <c r="AM95" s="16">
        <f>'Focus2 Enter CEE Data'!AE169</f>
        <v>41</v>
      </c>
      <c r="AN95" s="16">
        <f>'Focus2 Enter CEE Data'!AF169</f>
        <v>182</v>
      </c>
      <c r="AO95" s="16">
        <f>'Focus2 Enter CEE Data'!AG169</f>
        <v>46</v>
      </c>
      <c r="AP95" s="16">
        <f>'Focus2 Enter CEE Data'!AH169</f>
        <v>17</v>
      </c>
      <c r="AQ95" s="16">
        <f>'Focus2 Enter CEE Data'!AI169</f>
        <v>29</v>
      </c>
      <c r="AR95" s="16">
        <f>'Focus2 Enter CEE Data'!AJ169</f>
        <v>77</v>
      </c>
      <c r="AS95" s="16">
        <f>'Focus2 Enter CEE Data'!AK169</f>
        <v>9</v>
      </c>
      <c r="AT95" s="16">
        <f>'Focus2 Enter CEE Data'!AL169</f>
        <v>3</v>
      </c>
      <c r="AU95" s="18">
        <f t="shared" si="16"/>
        <v>490</v>
      </c>
      <c r="AV95" s="17">
        <f>'Focus2 Enter CEE Data'!AC170</f>
        <v>0.12</v>
      </c>
      <c r="AW95" s="17">
        <f>'Focus2 Enter CEE Data'!AD170</f>
        <v>5.5E-2</v>
      </c>
      <c r="AX95" s="17">
        <f>'Focus2 Enter CEE Data'!AE170</f>
        <v>8.4000000000000005E-2</v>
      </c>
      <c r="AY95" s="17">
        <f>'Focus2 Enter CEE Data'!AF170</f>
        <v>0.37</v>
      </c>
      <c r="AZ95" s="17">
        <f>'Focus2 Enter CEE Data'!AG170</f>
        <v>9.4E-2</v>
      </c>
      <c r="BA95" s="17">
        <f>'Focus2 Enter CEE Data'!AH170</f>
        <v>3.5000000000000003E-2</v>
      </c>
      <c r="BB95" s="17">
        <f>'Focus2 Enter CEE Data'!AI170</f>
        <v>5.8999999999999997E-2</v>
      </c>
      <c r="BC95" s="17">
        <f>'Focus2 Enter CEE Data'!AJ170</f>
        <v>0.157</v>
      </c>
      <c r="BD95" s="17">
        <f>'Focus2 Enter CEE Data'!AK170</f>
        <v>1.7999999999999999E-2</v>
      </c>
      <c r="BE95" s="17">
        <f>'Focus2 Enter CEE Data'!AL170</f>
        <v>6.0000000000000001E-3</v>
      </c>
      <c r="BF95" s="19">
        <f t="shared" si="12"/>
        <v>0.998</v>
      </c>
    </row>
    <row r="96" spans="7:58" x14ac:dyDescent="0.3">
      <c r="G96" s="15">
        <v>85</v>
      </c>
      <c r="L96" s="14" t="str">
        <f t="shared" si="13"/>
        <v>Information and communicationSkilled Technical</v>
      </c>
      <c r="M96" s="14" t="str">
        <f>Parameters1!$L$21</f>
        <v>Information and communication</v>
      </c>
      <c r="N96" s="14" t="s">
        <v>14</v>
      </c>
      <c r="O96" s="16">
        <f>'Focus2 Enter CEE Data'!N171</f>
        <v>23119</v>
      </c>
      <c r="P96" s="16">
        <f>'Focus2 Enter CEE Data'!O171</f>
        <v>6866</v>
      </c>
      <c r="Q96" s="16">
        <f>'Focus2 Enter CEE Data'!P171</f>
        <v>4672</v>
      </c>
      <c r="R96" s="16">
        <f>'Focus2 Enter CEE Data'!Q171</f>
        <v>13205</v>
      </c>
      <c r="S96" s="16">
        <f>'Focus2 Enter CEE Data'!R171</f>
        <v>18063</v>
      </c>
      <c r="T96" s="16">
        <f>'Focus2 Enter CEE Data'!S171</f>
        <v>4948</v>
      </c>
      <c r="U96" s="16">
        <f>'Focus2 Enter CEE Data'!T171</f>
        <v>3192</v>
      </c>
      <c r="V96" s="16">
        <f>'Focus2 Enter CEE Data'!U171</f>
        <v>8070</v>
      </c>
      <c r="W96" s="16">
        <f>'Focus2 Enter CEE Data'!V171</f>
        <v>1695</v>
      </c>
      <c r="X96" s="16">
        <f>'Focus2 Enter CEE Data'!W171</f>
        <v>562</v>
      </c>
      <c r="Y96" s="18">
        <f t="shared" si="14"/>
        <v>84392</v>
      </c>
      <c r="Z96" s="17">
        <f>'Focus2 Enter CEE Data'!N172</f>
        <v>0.27400000000000002</v>
      </c>
      <c r="AA96" s="17">
        <f>'Focus2 Enter CEE Data'!O172</f>
        <v>8.1000000000000003E-2</v>
      </c>
      <c r="AB96" s="17">
        <f>'Focus2 Enter CEE Data'!P172</f>
        <v>5.5E-2</v>
      </c>
      <c r="AC96" s="17">
        <f>'Focus2 Enter CEE Data'!Q172</f>
        <v>0.16</v>
      </c>
      <c r="AD96" s="17">
        <f>'Focus2 Enter CEE Data'!R172</f>
        <v>0.214</v>
      </c>
      <c r="AE96" s="17">
        <f>'Focus2 Enter CEE Data'!S172</f>
        <v>5.8999999999999997E-2</v>
      </c>
      <c r="AF96" s="17">
        <f>'Focus2 Enter CEE Data'!T172</f>
        <v>3.7999999999999999E-2</v>
      </c>
      <c r="AG96" s="17">
        <f>'Focus2 Enter CEE Data'!U172</f>
        <v>9.6000000000000002E-2</v>
      </c>
      <c r="AH96" s="17">
        <f>'Focus2 Enter CEE Data'!V172</f>
        <v>1.9E-2</v>
      </c>
      <c r="AI96" s="17">
        <f>'Focus2 Enter CEE Data'!W172</f>
        <v>7.0000000000000001E-3</v>
      </c>
      <c r="AJ96" s="19">
        <f t="shared" si="11"/>
        <v>1.0029999999999999</v>
      </c>
      <c r="AK96" s="16">
        <f>'Focus2 Enter CEE Data'!AC171</f>
        <v>257</v>
      </c>
      <c r="AL96" s="16">
        <f>'Focus2 Enter CEE Data'!AD171</f>
        <v>65</v>
      </c>
      <c r="AM96" s="16">
        <f>'Focus2 Enter CEE Data'!AE171</f>
        <v>65</v>
      </c>
      <c r="AN96" s="16">
        <f>'Focus2 Enter CEE Data'!AF171</f>
        <v>298</v>
      </c>
      <c r="AO96" s="16">
        <f>'Focus2 Enter CEE Data'!AG171</f>
        <v>251</v>
      </c>
      <c r="AP96" s="16">
        <f>'Focus2 Enter CEE Data'!AH171</f>
        <v>47</v>
      </c>
      <c r="AQ96" s="16">
        <f>'Focus2 Enter CEE Data'!AI171</f>
        <v>35</v>
      </c>
      <c r="AR96" s="16">
        <f>'Focus2 Enter CEE Data'!AJ171</f>
        <v>162</v>
      </c>
      <c r="AS96" s="16">
        <f>'Focus2 Enter CEE Data'!AK171</f>
        <v>15</v>
      </c>
      <c r="AT96" s="16">
        <f>'Focus2 Enter CEE Data'!AL171</f>
        <v>5</v>
      </c>
      <c r="AU96" s="18">
        <f t="shared" si="16"/>
        <v>1200</v>
      </c>
      <c r="AV96" s="17">
        <f>'Focus2 Enter CEE Data'!AC172</f>
        <v>0.214</v>
      </c>
      <c r="AW96" s="17">
        <f>'Focus2 Enter CEE Data'!AD172</f>
        <v>5.3999999999999999E-2</v>
      </c>
      <c r="AX96" s="17">
        <f>'Focus2 Enter CEE Data'!AE172</f>
        <v>5.3999999999999999E-2</v>
      </c>
      <c r="AY96" s="17">
        <f>'Focus2 Enter CEE Data'!AF172</f>
        <v>0.25</v>
      </c>
      <c r="AZ96" s="17">
        <f>'Focus2 Enter CEE Data'!AG172</f>
        <v>0.20899999999999999</v>
      </c>
      <c r="BA96" s="17">
        <f>'Focus2 Enter CEE Data'!AH172</f>
        <v>3.9E-2</v>
      </c>
      <c r="BB96" s="17">
        <f>'Focus2 Enter CEE Data'!AI172</f>
        <v>2.9000000000000001E-2</v>
      </c>
      <c r="BC96" s="17">
        <f>'Focus2 Enter CEE Data'!AJ172</f>
        <v>0.13500000000000001</v>
      </c>
      <c r="BD96" s="17">
        <f>'Focus2 Enter CEE Data'!AK172</f>
        <v>1.2999999999999999E-2</v>
      </c>
      <c r="BE96" s="17">
        <f>'Focus2 Enter CEE Data'!AL172</f>
        <v>4.0000000000000001E-3</v>
      </c>
      <c r="BF96" s="19">
        <f t="shared" si="12"/>
        <v>1.0010000000000001</v>
      </c>
    </row>
    <row r="97" spans="7:58" x14ac:dyDescent="0.3">
      <c r="G97" s="15">
        <v>86</v>
      </c>
      <c r="L97" s="14" t="str">
        <f t="shared" si="13"/>
        <v>Information and communicationSemi-skilled</v>
      </c>
      <c r="M97" s="14" t="str">
        <f>Parameters1!$L$21</f>
        <v>Information and communication</v>
      </c>
      <c r="N97" s="14" t="s">
        <v>15</v>
      </c>
      <c r="O97" s="16">
        <f>'Focus2 Enter CEE Data'!N173</f>
        <v>23936</v>
      </c>
      <c r="P97" s="16">
        <f>'Focus2 Enter CEE Data'!O173</f>
        <v>7176</v>
      </c>
      <c r="Q97" s="16">
        <f>'Focus2 Enter CEE Data'!P173</f>
        <v>2518</v>
      </c>
      <c r="R97" s="16">
        <f>'Focus2 Enter CEE Data'!Q173</f>
        <v>2944</v>
      </c>
      <c r="S97" s="16">
        <f>'Focus2 Enter CEE Data'!R173</f>
        <v>33467</v>
      </c>
      <c r="T97" s="16">
        <f>'Focus2 Enter CEE Data'!S173</f>
        <v>8271</v>
      </c>
      <c r="U97" s="16">
        <f>'Focus2 Enter CEE Data'!T173</f>
        <v>2464</v>
      </c>
      <c r="V97" s="16">
        <f>'Focus2 Enter CEE Data'!U173</f>
        <v>3083</v>
      </c>
      <c r="W97" s="16">
        <f>'Focus2 Enter CEE Data'!V173</f>
        <v>829</v>
      </c>
      <c r="X97" s="16">
        <f>'Focus2 Enter CEE Data'!W173</f>
        <v>553</v>
      </c>
      <c r="Y97" s="18">
        <f t="shared" si="14"/>
        <v>85241</v>
      </c>
      <c r="Z97" s="17">
        <f>'Focus2 Enter CEE Data'!N174</f>
        <v>0.28100000000000003</v>
      </c>
      <c r="AA97" s="17">
        <f>'Focus2 Enter CEE Data'!O174</f>
        <v>8.4000000000000005E-2</v>
      </c>
      <c r="AB97" s="17">
        <f>'Focus2 Enter CEE Data'!P174</f>
        <v>0.03</v>
      </c>
      <c r="AC97" s="17">
        <f>'Focus2 Enter CEE Data'!Q174</f>
        <v>0.03</v>
      </c>
      <c r="AD97" s="17">
        <f>'Focus2 Enter CEE Data'!R174</f>
        <v>0.39300000000000002</v>
      </c>
      <c r="AE97" s="17">
        <f>'Focus2 Enter CEE Data'!S174</f>
        <v>9.7000000000000003E-2</v>
      </c>
      <c r="AF97" s="17">
        <f>'Focus2 Enter CEE Data'!T174</f>
        <v>2.9000000000000001E-2</v>
      </c>
      <c r="AG97" s="17">
        <f>'Focus2 Enter CEE Data'!U174</f>
        <v>3.5999999999999997E-2</v>
      </c>
      <c r="AH97" s="17">
        <f>'Focus2 Enter CEE Data'!V174</f>
        <v>0.01</v>
      </c>
      <c r="AI97" s="17">
        <f>'Focus2 Enter CEE Data'!W174</f>
        <v>6.0000000000000001E-3</v>
      </c>
      <c r="AJ97" s="19">
        <f t="shared" si="11"/>
        <v>0.99600000000000011</v>
      </c>
      <c r="AK97" s="16">
        <f>'Focus2 Enter CEE Data'!AC173</f>
        <v>392</v>
      </c>
      <c r="AL97" s="16">
        <f>'Focus2 Enter CEE Data'!AD173</f>
        <v>64</v>
      </c>
      <c r="AM97" s="16">
        <f>'Focus2 Enter CEE Data'!AE173</f>
        <v>20</v>
      </c>
      <c r="AN97" s="16">
        <f>'Focus2 Enter CEE Data'!AF173</f>
        <v>48</v>
      </c>
      <c r="AO97" s="16">
        <f>'Focus2 Enter CEE Data'!AG173</f>
        <v>472</v>
      </c>
      <c r="AP97" s="16">
        <f>'Focus2 Enter CEE Data'!AH173</f>
        <v>67</v>
      </c>
      <c r="AQ97" s="16">
        <f>'Focus2 Enter CEE Data'!AI173</f>
        <v>19</v>
      </c>
      <c r="AR97" s="16">
        <f>'Focus2 Enter CEE Data'!AJ173</f>
        <v>55</v>
      </c>
      <c r="AS97" s="16">
        <f>'Focus2 Enter CEE Data'!AK173</f>
        <v>3</v>
      </c>
      <c r="AT97" s="16">
        <f>'Focus2 Enter CEE Data'!AL173</f>
        <v>1</v>
      </c>
      <c r="AU97" s="18">
        <f t="shared" si="16"/>
        <v>1141</v>
      </c>
      <c r="AV97" s="17">
        <f>'Focus2 Enter CEE Data'!AC174</f>
        <v>0.34399999999999997</v>
      </c>
      <c r="AW97" s="17">
        <f>'Focus2 Enter CEE Data'!AD174</f>
        <v>5.6000000000000001E-2</v>
      </c>
      <c r="AX97" s="17">
        <f>'Focus2 Enter CEE Data'!AE174</f>
        <v>1.7999999999999999E-2</v>
      </c>
      <c r="AY97" s="17">
        <f>'Focus2 Enter CEE Data'!AF174</f>
        <v>0.04</v>
      </c>
      <c r="AZ97" s="17">
        <f>'Focus2 Enter CEE Data'!AG174</f>
        <v>0.41399999999999998</v>
      </c>
      <c r="BA97" s="17">
        <f>'Focus2 Enter CEE Data'!AH174</f>
        <v>5.8999999999999997E-2</v>
      </c>
      <c r="BB97" s="17">
        <f>'Focus2 Enter CEE Data'!AI174</f>
        <v>1.7000000000000001E-2</v>
      </c>
      <c r="BC97" s="17">
        <f>'Focus2 Enter CEE Data'!AJ174</f>
        <v>4.8000000000000001E-2</v>
      </c>
      <c r="BD97" s="17">
        <f>'Focus2 Enter CEE Data'!AK174</f>
        <v>3.0000000000000001E-3</v>
      </c>
      <c r="BE97" s="17">
        <f>'Focus2 Enter CEE Data'!AL174</f>
        <v>1E-3</v>
      </c>
      <c r="BF97" s="19">
        <f t="shared" si="12"/>
        <v>0.99999999999999989</v>
      </c>
    </row>
    <row r="98" spans="7:58" x14ac:dyDescent="0.3">
      <c r="G98" s="15">
        <v>87</v>
      </c>
      <c r="L98" s="14" t="str">
        <f t="shared" si="13"/>
        <v>Information and communicationUnskilled</v>
      </c>
      <c r="M98" s="14" t="str">
        <f>Parameters1!$L$21</f>
        <v>Information and communication</v>
      </c>
      <c r="N98" s="14" t="s">
        <v>16</v>
      </c>
      <c r="O98" s="16">
        <f>'Focus2 Enter CEE Data'!N175</f>
        <v>4308</v>
      </c>
      <c r="P98" s="16">
        <f>'Focus2 Enter CEE Data'!O175</f>
        <v>561</v>
      </c>
      <c r="Q98" s="16">
        <f>'Focus2 Enter CEE Data'!P175</f>
        <v>178</v>
      </c>
      <c r="R98" s="16">
        <f>'Focus2 Enter CEE Data'!Q175</f>
        <v>178</v>
      </c>
      <c r="S98" s="16">
        <f>'Focus2 Enter CEE Data'!R175</f>
        <v>4634</v>
      </c>
      <c r="T98" s="16">
        <f>'Focus2 Enter CEE Data'!S175</f>
        <v>601</v>
      </c>
      <c r="U98" s="16">
        <f>'Focus2 Enter CEE Data'!T175</f>
        <v>91</v>
      </c>
      <c r="V98" s="16">
        <f>'Focus2 Enter CEE Data'!U175</f>
        <v>144</v>
      </c>
      <c r="W98" s="16">
        <f>'Focus2 Enter CEE Data'!V175</f>
        <v>199</v>
      </c>
      <c r="X98" s="16">
        <f>'Focus2 Enter CEE Data'!W175</f>
        <v>132</v>
      </c>
      <c r="Y98" s="18">
        <f>SUM(O98:X98)</f>
        <v>11026</v>
      </c>
      <c r="Z98" s="17">
        <f>'Focus2 Enter CEE Data'!N176</f>
        <v>0.39100000000000001</v>
      </c>
      <c r="AA98" s="17">
        <f>'Focus2 Enter CEE Data'!O176</f>
        <v>5.0999999999999997E-2</v>
      </c>
      <c r="AB98" s="17">
        <f>'Focus2 Enter CEE Data'!P176</f>
        <v>1.6E-2</v>
      </c>
      <c r="AC98" s="17">
        <f>'Focus2 Enter CEE Data'!Q176</f>
        <v>0.02</v>
      </c>
      <c r="AD98" s="17">
        <f>'Focus2 Enter CEE Data'!R176</f>
        <v>0.42</v>
      </c>
      <c r="AE98" s="17">
        <f>'Focus2 Enter CEE Data'!S176</f>
        <v>5.5E-2</v>
      </c>
      <c r="AF98" s="17">
        <f>'Focus2 Enter CEE Data'!T176</f>
        <v>8.0000000000000002E-3</v>
      </c>
      <c r="AG98" s="17">
        <f>'Focus2 Enter CEE Data'!U176</f>
        <v>1.2999999999999999E-2</v>
      </c>
      <c r="AH98" s="17">
        <f>'Focus2 Enter CEE Data'!V176</f>
        <v>1.7999999999999999E-2</v>
      </c>
      <c r="AI98" s="17">
        <f>'Focus2 Enter CEE Data'!W176</f>
        <v>1.2E-2</v>
      </c>
      <c r="AJ98" s="19">
        <f t="shared" si="11"/>
        <v>1.004</v>
      </c>
      <c r="AK98" s="16">
        <f>'Focus2 Enter CEE Data'!AC175</f>
        <v>375</v>
      </c>
      <c r="AL98" s="16">
        <f>'Focus2 Enter CEE Data'!AD175</f>
        <v>48</v>
      </c>
      <c r="AM98" s="16">
        <f>'Focus2 Enter CEE Data'!AE175</f>
        <v>11</v>
      </c>
      <c r="AN98" s="16">
        <f>'Focus2 Enter CEE Data'!AF175</f>
        <v>1</v>
      </c>
      <c r="AO98" s="16">
        <f>'Focus2 Enter CEE Data'!AG175</f>
        <v>439</v>
      </c>
      <c r="AP98" s="16">
        <f>'Focus2 Enter CEE Data'!AH175</f>
        <v>50</v>
      </c>
      <c r="AQ98" s="16">
        <f>'Focus2 Enter CEE Data'!AI175</f>
        <v>10</v>
      </c>
      <c r="AR98" s="16">
        <f>'Focus2 Enter CEE Data'!AJ175</f>
        <v>3</v>
      </c>
      <c r="AS98" s="16">
        <f>'Focus2 Enter CEE Data'!AK175</f>
        <v>0</v>
      </c>
      <c r="AT98" s="16">
        <f>'Focus2 Enter CEE Data'!AL175</f>
        <v>0</v>
      </c>
      <c r="AU98" s="18">
        <f t="shared" si="16"/>
        <v>937</v>
      </c>
      <c r="AV98" s="17">
        <f>'Focus2 Enter CEE Data'!AC176</f>
        <v>0.4</v>
      </c>
      <c r="AW98" s="17">
        <f>'Focus2 Enter CEE Data'!AD176</f>
        <v>5.0999999999999997E-2</v>
      </c>
      <c r="AX98" s="17">
        <f>'Focus2 Enter CEE Data'!AE176</f>
        <v>1.2E-2</v>
      </c>
      <c r="AY98" s="17">
        <f>'Focus2 Enter CEE Data'!AF176</f>
        <v>0</v>
      </c>
      <c r="AZ98" s="17">
        <f>'Focus2 Enter CEE Data'!AG176</f>
        <v>0.46899999999999997</v>
      </c>
      <c r="BA98" s="17">
        <f>'Focus2 Enter CEE Data'!AH176</f>
        <v>5.2999999999999999E-2</v>
      </c>
      <c r="BB98" s="17">
        <f>'Focus2 Enter CEE Data'!AI176</f>
        <v>1.0999999999999999E-2</v>
      </c>
      <c r="BC98" s="17">
        <f>'Focus2 Enter CEE Data'!AJ176</f>
        <v>3.0000000000000001E-3</v>
      </c>
      <c r="BD98" s="17">
        <f>'Focus2 Enter CEE Data'!AK176</f>
        <v>0</v>
      </c>
      <c r="BE98" s="17">
        <f>'Focus2 Enter CEE Data'!AL176</f>
        <v>0</v>
      </c>
      <c r="BF98" s="19">
        <f t="shared" si="12"/>
        <v>0.999</v>
      </c>
    </row>
    <row r="99" spans="7:58" x14ac:dyDescent="0.3">
      <c r="G99" s="15">
        <v>88</v>
      </c>
      <c r="L99" s="14" t="str">
        <f t="shared" si="13"/>
        <v>Information and communicationTotal Permanent</v>
      </c>
      <c r="M99" s="14" t="str">
        <f>Parameters1!$L$21</f>
        <v>Information and communication</v>
      </c>
      <c r="N99" s="14" t="s">
        <v>17</v>
      </c>
      <c r="O99" s="16">
        <f>'Focus2 Enter CEE Data'!N177</f>
        <v>61052</v>
      </c>
      <c r="P99" s="16">
        <f>'Focus2 Enter CEE Data'!O177</f>
        <v>18278</v>
      </c>
      <c r="Q99" s="16">
        <f>'Focus2 Enter CEE Data'!P177</f>
        <v>12401</v>
      </c>
      <c r="R99" s="16">
        <f>'Focus2 Enter CEE Data'!Q177</f>
        <v>35106</v>
      </c>
      <c r="S99" s="16">
        <f>'Focus2 Enter CEE Data'!R177</f>
        <v>63640</v>
      </c>
      <c r="T99" s="16">
        <f>'Focus2 Enter CEE Data'!S177</f>
        <v>16421</v>
      </c>
      <c r="U99" s="16">
        <f>'Focus2 Enter CEE Data'!T177</f>
        <v>8562</v>
      </c>
      <c r="V99" s="16">
        <f>'Focus2 Enter CEE Data'!U177</f>
        <v>20594</v>
      </c>
      <c r="W99" s="16">
        <f>'Focus2 Enter CEE Data'!V177</f>
        <v>4909</v>
      </c>
      <c r="X99" s="16">
        <f>'Focus2 Enter CEE Data'!W177</f>
        <v>1915</v>
      </c>
      <c r="Y99" s="18">
        <f t="shared" si="14"/>
        <v>242878</v>
      </c>
      <c r="Z99" s="17">
        <f>'Focus2 Enter CEE Data'!N178</f>
        <v>0.251</v>
      </c>
      <c r="AA99" s="17">
        <f>'Focus2 Enter CEE Data'!O178</f>
        <v>7.4999999999999997E-2</v>
      </c>
      <c r="AB99" s="17">
        <f>'Focus2 Enter CEE Data'!P178</f>
        <v>5.0999999999999997E-2</v>
      </c>
      <c r="AC99" s="17">
        <f>'Focus2 Enter CEE Data'!Q178</f>
        <v>0.14499999999999999</v>
      </c>
      <c r="AD99" s="17">
        <f>'Focus2 Enter CEE Data'!R178</f>
        <v>0.26200000000000001</v>
      </c>
      <c r="AE99" s="17">
        <f>'Focus2 Enter CEE Data'!S178</f>
        <v>6.8000000000000005E-2</v>
      </c>
      <c r="AF99" s="17">
        <f>'Focus2 Enter CEE Data'!T178</f>
        <v>3.5000000000000003E-2</v>
      </c>
      <c r="AG99" s="17">
        <f>'Focus2 Enter CEE Data'!U178</f>
        <v>8.5000000000000006E-2</v>
      </c>
      <c r="AH99" s="17">
        <f>'Focus2 Enter CEE Data'!V178</f>
        <v>0.02</v>
      </c>
      <c r="AI99" s="17">
        <f>'Focus2 Enter CEE Data'!W178</f>
        <v>8.0000000000000002E-3</v>
      </c>
      <c r="AJ99" s="19">
        <f t="shared" si="11"/>
        <v>1</v>
      </c>
      <c r="AK99" s="16">
        <f>'Focus2 Enter CEE Data'!AC177</f>
        <v>1106</v>
      </c>
      <c r="AL99" s="16">
        <f>'Focus2 Enter CEE Data'!AD177</f>
        <v>221</v>
      </c>
      <c r="AM99" s="16">
        <f>'Focus2 Enter CEE Data'!AE177</f>
        <v>173</v>
      </c>
      <c r="AN99" s="16">
        <f>'Focus2 Enter CEE Data'!AF177</f>
        <v>606</v>
      </c>
      <c r="AO99" s="16">
        <f>'Focus2 Enter CEE Data'!AG177</f>
        <v>1228</v>
      </c>
      <c r="AP99" s="16">
        <f>'Focus2 Enter CEE Data'!AH177</f>
        <v>204</v>
      </c>
      <c r="AQ99" s="16">
        <f>'Focus2 Enter CEE Data'!AI177</f>
        <v>115</v>
      </c>
      <c r="AR99" s="16">
        <f>'Focus2 Enter CEE Data'!AJ177</f>
        <v>328</v>
      </c>
      <c r="AS99" s="16">
        <f>'Focus2 Enter CEE Data'!AK177</f>
        <v>28</v>
      </c>
      <c r="AT99" s="16">
        <f>'Focus2 Enter CEE Data'!AL177</f>
        <v>11</v>
      </c>
      <c r="AU99" s="18">
        <f t="shared" si="16"/>
        <v>4020</v>
      </c>
      <c r="AV99" s="17">
        <f>'Focus2 Enter CEE Data'!AC178</f>
        <v>0.27500000000000002</v>
      </c>
      <c r="AW99" s="17">
        <f>'Focus2 Enter CEE Data'!AD178</f>
        <v>5.5E-2</v>
      </c>
      <c r="AX99" s="17">
        <f>'Focus2 Enter CEE Data'!AE178</f>
        <v>4.2999999999999997E-2</v>
      </c>
      <c r="AY99" s="17">
        <f>'Focus2 Enter CEE Data'!AF178</f>
        <v>0.151</v>
      </c>
      <c r="AZ99" s="17">
        <f>'Focus2 Enter CEE Data'!AG178</f>
        <v>0.30499999999999999</v>
      </c>
      <c r="BA99" s="17">
        <f>'Focus2 Enter CEE Data'!AH178</f>
        <v>5.0999999999999997E-2</v>
      </c>
      <c r="BB99" s="17">
        <f>'Focus2 Enter CEE Data'!AI178</f>
        <v>2.9000000000000001E-2</v>
      </c>
      <c r="BC99" s="17">
        <f>'Focus2 Enter CEE Data'!AJ178</f>
        <v>8.2000000000000003E-2</v>
      </c>
      <c r="BD99" s="17">
        <f>'Focus2 Enter CEE Data'!AK178</f>
        <v>7.0000000000000001E-3</v>
      </c>
      <c r="BE99" s="17">
        <f>'Focus2 Enter CEE Data'!AL178</f>
        <v>3.0000000000000001E-3</v>
      </c>
      <c r="BF99" s="19">
        <f t="shared" si="12"/>
        <v>1.0009999999999999</v>
      </c>
    </row>
    <row r="100" spans="7:58" x14ac:dyDescent="0.3">
      <c r="G100" s="15">
        <v>89</v>
      </c>
      <c r="L100" s="14" t="str">
        <f t="shared" si="13"/>
        <v>Information and communicationTemporary employees</v>
      </c>
      <c r="M100" s="14" t="str">
        <f>Parameters1!$L$21</f>
        <v>Information and communication</v>
      </c>
      <c r="N100" s="14" t="s">
        <v>18</v>
      </c>
      <c r="O100" s="16">
        <f>'Focus2 Enter CEE Data'!N179</f>
        <v>3605</v>
      </c>
      <c r="P100" s="16">
        <f>'Focus2 Enter CEE Data'!O179</f>
        <v>574</v>
      </c>
      <c r="Q100" s="16">
        <f>'Focus2 Enter CEE Data'!P179</f>
        <v>260</v>
      </c>
      <c r="R100" s="16">
        <f>'Focus2 Enter CEE Data'!Q179</f>
        <v>531</v>
      </c>
      <c r="S100" s="16">
        <f>'Focus2 Enter CEE Data'!R179</f>
        <v>4517</v>
      </c>
      <c r="T100" s="16">
        <f>'Focus2 Enter CEE Data'!S179</f>
        <v>584</v>
      </c>
      <c r="U100" s="16">
        <f>'Focus2 Enter CEE Data'!T179</f>
        <v>161</v>
      </c>
      <c r="V100" s="16">
        <f>'Focus2 Enter CEE Data'!U179</f>
        <v>325</v>
      </c>
      <c r="W100" s="16">
        <f>'Focus2 Enter CEE Data'!V179</f>
        <v>244</v>
      </c>
      <c r="X100" s="16">
        <f>'Focus2 Enter CEE Data'!W179</f>
        <v>64</v>
      </c>
      <c r="Y100" s="18">
        <f>SUM(O100:X100)</f>
        <v>10865</v>
      </c>
      <c r="Z100" s="17">
        <f>'Focus2 Enter CEE Data'!N180</f>
        <v>0.33200000000000002</v>
      </c>
      <c r="AA100" s="17">
        <f>'Focus2 Enter CEE Data'!O180</f>
        <v>5.2999999999999999E-2</v>
      </c>
      <c r="AB100" s="17">
        <f>'Focus2 Enter CEE Data'!P180</f>
        <v>2.4E-2</v>
      </c>
      <c r="AC100" s="17">
        <f>'Focus2 Enter CEE Data'!Q180</f>
        <v>4.9000000000000002E-2</v>
      </c>
      <c r="AD100" s="17">
        <f>'Focus2 Enter CEE Data'!R180</f>
        <v>0.41599999999999998</v>
      </c>
      <c r="AE100" s="17">
        <f>'Focus2 Enter CEE Data'!S180</f>
        <v>5.3999999999999999E-2</v>
      </c>
      <c r="AF100" s="17">
        <f>'Focus2 Enter CEE Data'!T180</f>
        <v>1.4999999999999999E-2</v>
      </c>
      <c r="AG100" s="17">
        <f>'Focus2 Enter CEE Data'!U180</f>
        <v>0.03</v>
      </c>
      <c r="AH100" s="17">
        <f>'Focus2 Enter CEE Data'!V180</f>
        <v>2.1999999999999999E-2</v>
      </c>
      <c r="AI100" s="17">
        <f>'Focus2 Enter CEE Data'!W180</f>
        <v>6.0000000000000001E-3</v>
      </c>
      <c r="AJ100" s="19">
        <f t="shared" si="11"/>
        <v>1.0010000000000001</v>
      </c>
      <c r="AK100" s="16">
        <f>'Focus2 Enter CEE Data'!AC179</f>
        <v>300</v>
      </c>
      <c r="AL100" s="16">
        <f>'Focus2 Enter CEE Data'!AD179</f>
        <v>29</v>
      </c>
      <c r="AM100" s="16">
        <f>'Focus2 Enter CEE Data'!AE179</f>
        <v>11</v>
      </c>
      <c r="AN100" s="16">
        <f>'Focus2 Enter CEE Data'!AF179</f>
        <v>5</v>
      </c>
      <c r="AO100" s="16">
        <f>'Focus2 Enter CEE Data'!AG179</f>
        <v>312</v>
      </c>
      <c r="AP100" s="16">
        <f>'Focus2 Enter CEE Data'!AH179</f>
        <v>37</v>
      </c>
      <c r="AQ100" s="16">
        <f>'Focus2 Enter CEE Data'!AI179</f>
        <v>13</v>
      </c>
      <c r="AR100" s="16">
        <f>'Focus2 Enter CEE Data'!AJ179</f>
        <v>2</v>
      </c>
      <c r="AS100" s="16">
        <f>'Focus2 Enter CEE Data'!AK179</f>
        <v>0</v>
      </c>
      <c r="AT100" s="16">
        <f>'Focus2 Enter CEE Data'!AL179</f>
        <v>0</v>
      </c>
      <c r="AU100" s="18">
        <f t="shared" si="16"/>
        <v>709</v>
      </c>
      <c r="AV100" s="17">
        <f>'Focus2 Enter CEE Data'!AC180</f>
        <v>0.42299999999999999</v>
      </c>
      <c r="AW100" s="17">
        <f>'Focus2 Enter CEE Data'!AD180</f>
        <v>4.1000000000000002E-2</v>
      </c>
      <c r="AX100" s="17">
        <f>'Focus2 Enter CEE Data'!AE180</f>
        <v>1.6E-2</v>
      </c>
      <c r="AY100" s="17">
        <f>'Focus2 Enter CEE Data'!AF180</f>
        <v>7.0000000000000001E-3</v>
      </c>
      <c r="AZ100" s="17">
        <f>'Focus2 Enter CEE Data'!AG180</f>
        <v>0.44</v>
      </c>
      <c r="BA100" s="17">
        <f>'Focus2 Enter CEE Data'!AH180</f>
        <v>5.1999999999999998E-2</v>
      </c>
      <c r="BB100" s="17">
        <f>'Focus2 Enter CEE Data'!AI180</f>
        <v>1.7999999999999999E-2</v>
      </c>
      <c r="BC100" s="17">
        <f>'Focus2 Enter CEE Data'!AJ180</f>
        <v>3.0000000000000001E-3</v>
      </c>
      <c r="BD100" s="17">
        <f>'Focus2 Enter CEE Data'!AK180</f>
        <v>0</v>
      </c>
      <c r="BE100" s="17">
        <f>'Focus2 Enter CEE Data'!AL180</f>
        <v>0</v>
      </c>
      <c r="BF100" s="19">
        <f t="shared" si="12"/>
        <v>1</v>
      </c>
    </row>
    <row r="101" spans="7:58" x14ac:dyDescent="0.3">
      <c r="G101" s="15">
        <v>90</v>
      </c>
      <c r="L101" s="14" t="str">
        <f t="shared" si="13"/>
        <v>Information and communicationGrand Total</v>
      </c>
      <c r="M101" s="14" t="str">
        <f>Parameters1!$L$21</f>
        <v>Information and communication</v>
      </c>
      <c r="N101" s="14" t="s">
        <v>19</v>
      </c>
      <c r="O101" s="16">
        <f>'Focus2 Enter CEE Data'!N181</f>
        <v>64657</v>
      </c>
      <c r="P101" s="16">
        <f>'Focus2 Enter CEE Data'!O181</f>
        <v>18852</v>
      </c>
      <c r="Q101" s="16">
        <f>'Focus2 Enter CEE Data'!P181</f>
        <v>12661</v>
      </c>
      <c r="R101" s="16">
        <f>'Focus2 Enter CEE Data'!Q181</f>
        <v>35637</v>
      </c>
      <c r="S101" s="16">
        <f>'Focus2 Enter CEE Data'!R181</f>
        <v>68157</v>
      </c>
      <c r="T101" s="16">
        <f>'Focus2 Enter CEE Data'!S181</f>
        <v>17005</v>
      </c>
      <c r="U101" s="16">
        <f>'Focus2 Enter CEE Data'!T181</f>
        <v>8723</v>
      </c>
      <c r="V101" s="16">
        <f>'Focus2 Enter CEE Data'!U181</f>
        <v>20919</v>
      </c>
      <c r="W101" s="16">
        <f>'Focus2 Enter CEE Data'!V181</f>
        <v>5153</v>
      </c>
      <c r="X101" s="16">
        <f>'Focus2 Enter CEE Data'!W181</f>
        <v>1979</v>
      </c>
      <c r="Y101" s="18">
        <f t="shared" si="14"/>
        <v>253743</v>
      </c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9">
        <f t="shared" si="11"/>
        <v>0</v>
      </c>
      <c r="AK101" s="16">
        <f>'Focus2 Enter CEE Data'!AC181</f>
        <v>1406</v>
      </c>
      <c r="AL101" s="16">
        <f>'Focus2 Enter CEE Data'!AD181</f>
        <v>250</v>
      </c>
      <c r="AM101" s="16">
        <f>'Focus2 Enter CEE Data'!AE181</f>
        <v>184</v>
      </c>
      <c r="AN101" s="16">
        <f>'Focus2 Enter CEE Data'!AF181</f>
        <v>611</v>
      </c>
      <c r="AO101" s="16">
        <f>'Focus2 Enter CEE Data'!AG181</f>
        <v>1540</v>
      </c>
      <c r="AP101" s="16">
        <f>'Focus2 Enter CEE Data'!AH181</f>
        <v>241</v>
      </c>
      <c r="AQ101" s="16">
        <f>'Focus2 Enter CEE Data'!AI181</f>
        <v>128</v>
      </c>
      <c r="AR101" s="16">
        <f>'Focus2 Enter CEE Data'!AJ181</f>
        <v>330</v>
      </c>
      <c r="AS101" s="16">
        <f>'Focus2 Enter CEE Data'!AK181</f>
        <v>28</v>
      </c>
      <c r="AT101" s="16">
        <f>'Focus2 Enter CEE Data'!AL181</f>
        <v>11</v>
      </c>
      <c r="AU101" s="18">
        <f t="shared" si="16"/>
        <v>4729</v>
      </c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9">
        <f t="shared" si="12"/>
        <v>0</v>
      </c>
    </row>
    <row r="102" spans="7:58" x14ac:dyDescent="0.3">
      <c r="G102" s="15">
        <v>91</v>
      </c>
      <c r="L102" s="14" t="str">
        <f t="shared" si="13"/>
        <v>ManufacturingTop Management</v>
      </c>
      <c r="M102" s="14" t="str">
        <f>Parameters1!$L$22</f>
        <v>Manufacturing</v>
      </c>
      <c r="N102" s="14" t="s">
        <v>11</v>
      </c>
      <c r="O102" s="16">
        <f>'Focus2 Enter CEE Data'!N182</f>
        <v>664</v>
      </c>
      <c r="P102" s="16">
        <f>'Focus2 Enter CEE Data'!O182</f>
        <v>374</v>
      </c>
      <c r="Q102" s="16">
        <f>'Focus2 Enter CEE Data'!P182</f>
        <v>1094</v>
      </c>
      <c r="R102" s="16">
        <f>'Focus2 Enter CEE Data'!Q182</f>
        <v>5581</v>
      </c>
      <c r="S102" s="16">
        <f>'Focus2 Enter CEE Data'!R182</f>
        <v>457</v>
      </c>
      <c r="T102" s="16">
        <f>'Focus2 Enter CEE Data'!S182</f>
        <v>227</v>
      </c>
      <c r="U102" s="16">
        <f>'Focus2 Enter CEE Data'!T182</f>
        <v>445</v>
      </c>
      <c r="V102" s="16">
        <f>'Focus2 Enter CEE Data'!U182</f>
        <v>1126</v>
      </c>
      <c r="W102" s="16">
        <f>'Focus2 Enter CEE Data'!V182</f>
        <v>374</v>
      </c>
      <c r="X102" s="16">
        <f>'Focus2 Enter CEE Data'!W182</f>
        <v>49</v>
      </c>
      <c r="Y102" s="18">
        <f t="shared" si="14"/>
        <v>10391</v>
      </c>
      <c r="Z102" s="17">
        <f>'Focus2 Enter CEE Data'!N183</f>
        <v>6.4000000000000001E-2</v>
      </c>
      <c r="AA102" s="17">
        <f>'Focus2 Enter CEE Data'!O183</f>
        <v>3.5999999999999997E-2</v>
      </c>
      <c r="AB102" s="17">
        <f>'Focus2 Enter CEE Data'!P183</f>
        <v>0.105</v>
      </c>
      <c r="AC102" s="17">
        <f>'Focus2 Enter CEE Data'!Q183</f>
        <v>0.54</v>
      </c>
      <c r="AD102" s="17">
        <f>'Focus2 Enter CEE Data'!R183</f>
        <v>4.3999999999999997E-2</v>
      </c>
      <c r="AE102" s="17">
        <f>'Focus2 Enter CEE Data'!S183</f>
        <v>2.1999999999999999E-2</v>
      </c>
      <c r="AF102" s="17">
        <f>'Focus2 Enter CEE Data'!T183</f>
        <v>4.2999999999999997E-2</v>
      </c>
      <c r="AG102" s="17">
        <f>'Focus2 Enter CEE Data'!U183</f>
        <v>0.108</v>
      </c>
      <c r="AH102" s="17">
        <f>'Focus2 Enter CEE Data'!V183</f>
        <v>3.5999999999999997E-2</v>
      </c>
      <c r="AI102" s="17">
        <f>'Focus2 Enter CEE Data'!W183</f>
        <v>5.0000000000000001E-3</v>
      </c>
      <c r="AJ102" s="19">
        <f t="shared" si="11"/>
        <v>1.0030000000000001</v>
      </c>
      <c r="AK102" s="16">
        <f>'Focus2 Enter CEE Data'!AC182</f>
        <v>6</v>
      </c>
      <c r="AL102" s="16">
        <f>'Focus2 Enter CEE Data'!AD182</f>
        <v>17</v>
      </c>
      <c r="AM102" s="16">
        <f>'Focus2 Enter CEE Data'!AE182</f>
        <v>34</v>
      </c>
      <c r="AN102" s="16">
        <f>'Focus2 Enter CEE Data'!AF182</f>
        <v>115</v>
      </c>
      <c r="AO102" s="16">
        <f>'Focus2 Enter CEE Data'!AG182</f>
        <v>9</v>
      </c>
      <c r="AP102" s="16">
        <f>'Focus2 Enter CEE Data'!AH182</f>
        <v>6</v>
      </c>
      <c r="AQ102" s="16">
        <f>'Focus2 Enter CEE Data'!AI182</f>
        <v>15</v>
      </c>
      <c r="AR102" s="16">
        <f>'Focus2 Enter CEE Data'!AJ182</f>
        <v>17</v>
      </c>
      <c r="AS102" s="16">
        <f>'Focus2 Enter CEE Data'!AK182</f>
        <v>4</v>
      </c>
      <c r="AT102" s="16">
        <f>'Focus2 Enter CEE Data'!AL182</f>
        <v>1</v>
      </c>
      <c r="AU102" s="18">
        <f t="shared" si="16"/>
        <v>224</v>
      </c>
      <c r="AV102" s="17">
        <f>'Focus2 Enter CEE Data'!AC183</f>
        <v>2.7E-2</v>
      </c>
      <c r="AW102" s="17">
        <f>'Focus2 Enter CEE Data'!AD183</f>
        <v>7.5999999999999998E-2</v>
      </c>
      <c r="AX102" s="17">
        <f>'Focus2 Enter CEE Data'!AE183</f>
        <v>0.152</v>
      </c>
      <c r="AY102" s="17">
        <f>'Focus2 Enter CEE Data'!AF183</f>
        <v>0.51</v>
      </c>
      <c r="AZ102" s="17">
        <f>'Focus2 Enter CEE Data'!AG183</f>
        <v>0.04</v>
      </c>
      <c r="BA102" s="17">
        <f>'Focus2 Enter CEE Data'!AH183</f>
        <v>2.7E-2</v>
      </c>
      <c r="BB102" s="17">
        <f>'Focus2 Enter CEE Data'!AI183</f>
        <v>6.7000000000000004E-2</v>
      </c>
      <c r="BC102" s="17">
        <f>'Focus2 Enter CEE Data'!AJ183</f>
        <v>7.5999999999999998E-2</v>
      </c>
      <c r="BD102" s="17">
        <f>'Focus2 Enter CEE Data'!AK183</f>
        <v>1.7999999999999999E-2</v>
      </c>
      <c r="BE102" s="17">
        <f>'Focus2 Enter CEE Data'!AL183</f>
        <v>4.0000000000000001E-3</v>
      </c>
      <c r="BF102" s="19">
        <f t="shared" si="12"/>
        <v>0.997</v>
      </c>
    </row>
    <row r="103" spans="7:58" x14ac:dyDescent="0.3">
      <c r="G103" s="15">
        <v>92</v>
      </c>
      <c r="L103" s="14" t="str">
        <f t="shared" si="13"/>
        <v>ManufacturingSenior Management</v>
      </c>
      <c r="M103" s="14" t="str">
        <f>Parameters1!$L$22</f>
        <v>Manufacturing</v>
      </c>
      <c r="N103" s="14" t="s">
        <v>12</v>
      </c>
      <c r="O103" s="16">
        <f>'Focus2 Enter CEE Data'!N184</f>
        <v>2797</v>
      </c>
      <c r="P103" s="16">
        <f>'Focus2 Enter CEE Data'!O184</f>
        <v>1357</v>
      </c>
      <c r="Q103" s="16">
        <f>'Focus2 Enter CEE Data'!P184</f>
        <v>2339</v>
      </c>
      <c r="R103" s="16">
        <f>'Focus2 Enter CEE Data'!Q184</f>
        <v>8963</v>
      </c>
      <c r="S103" s="16">
        <f>'Focus2 Enter CEE Data'!R184</f>
        <v>1665</v>
      </c>
      <c r="T103" s="16">
        <f>'Focus2 Enter CEE Data'!S184</f>
        <v>762</v>
      </c>
      <c r="U103" s="16">
        <f>'Focus2 Enter CEE Data'!T184</f>
        <v>1213</v>
      </c>
      <c r="V103" s="16">
        <f>'Focus2 Enter CEE Data'!U184</f>
        <v>3656</v>
      </c>
      <c r="W103" s="16">
        <f>'Focus2 Enter CEE Data'!V184</f>
        <v>597</v>
      </c>
      <c r="X103" s="16">
        <f>'Focus2 Enter CEE Data'!W184</f>
        <v>152</v>
      </c>
      <c r="Y103" s="18">
        <f t="shared" si="14"/>
        <v>23501</v>
      </c>
      <c r="Z103" s="17">
        <f>'Focus2 Enter CEE Data'!N185</f>
        <v>0.11899999999999999</v>
      </c>
      <c r="AA103" s="17">
        <f>'Focus2 Enter CEE Data'!O185</f>
        <v>5.8000000000000003E-2</v>
      </c>
      <c r="AB103" s="17">
        <f>'Focus2 Enter CEE Data'!P185</f>
        <v>0.1</v>
      </c>
      <c r="AC103" s="17">
        <f>'Focus2 Enter CEE Data'!Q185</f>
        <v>0.38</v>
      </c>
      <c r="AD103" s="17">
        <f>'Focus2 Enter CEE Data'!R185</f>
        <v>7.0999999999999994E-2</v>
      </c>
      <c r="AE103" s="17">
        <f>'Focus2 Enter CEE Data'!S185</f>
        <v>3.2000000000000001E-2</v>
      </c>
      <c r="AF103" s="17">
        <f>'Focus2 Enter CEE Data'!T185</f>
        <v>5.1999999999999998E-2</v>
      </c>
      <c r="AG103" s="17">
        <f>'Focus2 Enter CEE Data'!U185</f>
        <v>0.156</v>
      </c>
      <c r="AH103" s="17">
        <f>'Focus2 Enter CEE Data'!V185</f>
        <v>2.5000000000000001E-2</v>
      </c>
      <c r="AI103" s="17">
        <f>'Focus2 Enter CEE Data'!W185</f>
        <v>6.0000000000000001E-3</v>
      </c>
      <c r="AJ103" s="19">
        <f t="shared" si="11"/>
        <v>0.99900000000000011</v>
      </c>
      <c r="AK103" s="16">
        <f>'Focus2 Enter CEE Data'!AC184</f>
        <v>22</v>
      </c>
      <c r="AL103" s="16">
        <f>'Focus2 Enter CEE Data'!AD184</f>
        <v>35</v>
      </c>
      <c r="AM103" s="16">
        <f>'Focus2 Enter CEE Data'!AE184</f>
        <v>41</v>
      </c>
      <c r="AN103" s="16">
        <f>'Focus2 Enter CEE Data'!AF184</f>
        <v>135</v>
      </c>
      <c r="AO103" s="16">
        <f>'Focus2 Enter CEE Data'!AG184</f>
        <v>9</v>
      </c>
      <c r="AP103" s="16">
        <f>'Focus2 Enter CEE Data'!AH184</f>
        <v>19</v>
      </c>
      <c r="AQ103" s="16">
        <f>'Focus2 Enter CEE Data'!AI184</f>
        <v>19</v>
      </c>
      <c r="AR103" s="16">
        <f>'Focus2 Enter CEE Data'!AJ184</f>
        <v>52</v>
      </c>
      <c r="AS103" s="16">
        <f>'Focus2 Enter CEE Data'!AK184</f>
        <v>1</v>
      </c>
      <c r="AT103" s="16">
        <f>'Focus2 Enter CEE Data'!AL184</f>
        <v>2</v>
      </c>
      <c r="AU103" s="18">
        <f t="shared" si="16"/>
        <v>335</v>
      </c>
      <c r="AV103" s="17">
        <f>'Focus2 Enter CEE Data'!AC185</f>
        <v>6.6000000000000003E-2</v>
      </c>
      <c r="AW103" s="17">
        <f>'Focus2 Enter CEE Data'!AD185</f>
        <v>0.104</v>
      </c>
      <c r="AX103" s="17">
        <f>'Focus2 Enter CEE Data'!AE185</f>
        <v>0.122</v>
      </c>
      <c r="AY103" s="17">
        <f>'Focus2 Enter CEE Data'!AF185</f>
        <v>0.4</v>
      </c>
      <c r="AZ103" s="17">
        <f>'Focus2 Enter CEE Data'!AG185</f>
        <v>2.7E-2</v>
      </c>
      <c r="BA103" s="17">
        <f>'Focus2 Enter CEE Data'!AH185</f>
        <v>5.7000000000000002E-2</v>
      </c>
      <c r="BB103" s="17">
        <f>'Focus2 Enter CEE Data'!AI185</f>
        <v>5.7000000000000002E-2</v>
      </c>
      <c r="BC103" s="17">
        <f>'Focus2 Enter CEE Data'!AJ185</f>
        <v>0.155</v>
      </c>
      <c r="BD103" s="17">
        <f>'Focus2 Enter CEE Data'!AK185</f>
        <v>3.0000000000000001E-3</v>
      </c>
      <c r="BE103" s="17">
        <f>'Focus2 Enter CEE Data'!AL185</f>
        <v>6.0000000000000001E-3</v>
      </c>
      <c r="BF103" s="19">
        <f t="shared" si="12"/>
        <v>0.99700000000000011</v>
      </c>
    </row>
    <row r="104" spans="7:58" x14ac:dyDescent="0.3">
      <c r="G104" s="15">
        <v>93</v>
      </c>
      <c r="L104" s="14" t="str">
        <f t="shared" si="13"/>
        <v>ManufacturingProfessionally Qualified</v>
      </c>
      <c r="M104" s="14" t="str">
        <f>Parameters1!$L$22</f>
        <v>Manufacturing</v>
      </c>
      <c r="N104" s="14" t="s">
        <v>13</v>
      </c>
      <c r="O104" s="16">
        <f>'Focus2 Enter CEE Data'!N186</f>
        <v>13032</v>
      </c>
      <c r="P104" s="16">
        <f>'Focus2 Enter CEE Data'!O186</f>
        <v>4318</v>
      </c>
      <c r="Q104" s="16">
        <f>'Focus2 Enter CEE Data'!P186</f>
        <v>5389</v>
      </c>
      <c r="R104" s="16">
        <f>'Focus2 Enter CEE Data'!Q186</f>
        <v>17704</v>
      </c>
      <c r="S104" s="16">
        <f>'Focus2 Enter CEE Data'!R186</f>
        <v>7688</v>
      </c>
      <c r="T104" s="16">
        <f>'Focus2 Enter CEE Data'!S186</f>
        <v>2580</v>
      </c>
      <c r="U104" s="16">
        <f>'Focus2 Enter CEE Data'!T186</f>
        <v>3026</v>
      </c>
      <c r="V104" s="16">
        <f>'Focus2 Enter CEE Data'!U186</f>
        <v>7973</v>
      </c>
      <c r="W104" s="16">
        <f>'Focus2 Enter CEE Data'!V186</f>
        <v>1324</v>
      </c>
      <c r="X104" s="16">
        <f>'Focus2 Enter CEE Data'!W186</f>
        <v>294</v>
      </c>
      <c r="Y104" s="18">
        <f t="shared" si="14"/>
        <v>63328</v>
      </c>
      <c r="Z104" s="17">
        <f>'Focus2 Enter CEE Data'!N187</f>
        <v>0.20599999999999999</v>
      </c>
      <c r="AA104" s="17">
        <f>'Focus2 Enter CEE Data'!O187</f>
        <v>6.8000000000000005E-2</v>
      </c>
      <c r="AB104" s="17">
        <f>'Focus2 Enter CEE Data'!P187</f>
        <v>8.5000000000000006E-2</v>
      </c>
      <c r="AC104" s="17">
        <f>'Focus2 Enter CEE Data'!Q187</f>
        <v>0.28000000000000003</v>
      </c>
      <c r="AD104" s="17">
        <f>'Focus2 Enter CEE Data'!R187</f>
        <v>0.121</v>
      </c>
      <c r="AE104" s="17">
        <f>'Focus2 Enter CEE Data'!S187</f>
        <v>4.1000000000000002E-2</v>
      </c>
      <c r="AF104" s="17">
        <f>'Focus2 Enter CEE Data'!T187</f>
        <v>4.8000000000000001E-2</v>
      </c>
      <c r="AG104" s="17">
        <f>'Focus2 Enter CEE Data'!U187</f>
        <v>0.126</v>
      </c>
      <c r="AH104" s="17">
        <f>'Focus2 Enter CEE Data'!V187</f>
        <v>2.1000000000000001E-2</v>
      </c>
      <c r="AI104" s="17">
        <f>'Focus2 Enter CEE Data'!W187</f>
        <v>5.0000000000000001E-3</v>
      </c>
      <c r="AJ104" s="19">
        <f t="shared" si="11"/>
        <v>1.0010000000000001</v>
      </c>
      <c r="AK104" s="16">
        <f>'Focus2 Enter CEE Data'!AC186</f>
        <v>100</v>
      </c>
      <c r="AL104" s="16">
        <f>'Focus2 Enter CEE Data'!AD186</f>
        <v>79</v>
      </c>
      <c r="AM104" s="16">
        <f>'Focus2 Enter CEE Data'!AE186</f>
        <v>79</v>
      </c>
      <c r="AN104" s="16">
        <f>'Focus2 Enter CEE Data'!AF186</f>
        <v>274</v>
      </c>
      <c r="AO104" s="16">
        <f>'Focus2 Enter CEE Data'!AG186</f>
        <v>60</v>
      </c>
      <c r="AP104" s="16">
        <f>'Focus2 Enter CEE Data'!AH186</f>
        <v>35</v>
      </c>
      <c r="AQ104" s="16">
        <f>'Focus2 Enter CEE Data'!AI186</f>
        <v>40</v>
      </c>
      <c r="AR104" s="16">
        <f>'Focus2 Enter CEE Data'!AJ186</f>
        <v>110</v>
      </c>
      <c r="AS104" s="16">
        <f>'Focus2 Enter CEE Data'!AK186</f>
        <v>8</v>
      </c>
      <c r="AT104" s="16">
        <f>'Focus2 Enter CEE Data'!AL186</f>
        <v>1</v>
      </c>
      <c r="AU104" s="18">
        <f t="shared" si="16"/>
        <v>786</v>
      </c>
      <c r="AV104" s="17">
        <f>'Focus2 Enter CEE Data'!AC187</f>
        <v>0.127</v>
      </c>
      <c r="AW104" s="17">
        <f>'Focus2 Enter CEE Data'!AD187</f>
        <v>0.10100000000000001</v>
      </c>
      <c r="AX104" s="17">
        <f>'Focus2 Enter CEE Data'!AE187</f>
        <v>0.10100000000000001</v>
      </c>
      <c r="AY104" s="17">
        <f>'Focus2 Enter CEE Data'!AF187</f>
        <v>0.35</v>
      </c>
      <c r="AZ104" s="17">
        <f>'Focus2 Enter CEE Data'!AG187</f>
        <v>7.5999999999999998E-2</v>
      </c>
      <c r="BA104" s="17">
        <f>'Focus2 Enter CEE Data'!AH187</f>
        <v>4.4999999999999998E-2</v>
      </c>
      <c r="BB104" s="17">
        <f>'Focus2 Enter CEE Data'!AI187</f>
        <v>5.0999999999999997E-2</v>
      </c>
      <c r="BC104" s="17">
        <f>'Focus2 Enter CEE Data'!AJ187</f>
        <v>0.14000000000000001</v>
      </c>
      <c r="BD104" s="17">
        <f>'Focus2 Enter CEE Data'!AK187</f>
        <v>0.01</v>
      </c>
      <c r="BE104" s="17">
        <f>'Focus2 Enter CEE Data'!AL187</f>
        <v>1E-3</v>
      </c>
      <c r="BF104" s="19">
        <f t="shared" si="12"/>
        <v>1.002</v>
      </c>
    </row>
    <row r="105" spans="7:58" x14ac:dyDescent="0.3">
      <c r="G105" s="15">
        <v>94</v>
      </c>
      <c r="L105" s="14" t="str">
        <f t="shared" si="13"/>
        <v>ManufacturingSkilled Technical</v>
      </c>
      <c r="M105" s="14" t="str">
        <f>Parameters1!$L$22</f>
        <v>Manufacturing</v>
      </c>
      <c r="N105" s="14" t="s">
        <v>14</v>
      </c>
      <c r="O105" s="16">
        <f>'Focus2 Enter CEE Data'!N188</f>
        <v>81583</v>
      </c>
      <c r="P105" s="16">
        <f>'Focus2 Enter CEE Data'!O188</f>
        <v>19943</v>
      </c>
      <c r="Q105" s="16">
        <f>'Focus2 Enter CEE Data'!P188</f>
        <v>11063</v>
      </c>
      <c r="R105" s="16">
        <f>'Focus2 Enter CEE Data'!Q188</f>
        <v>31274</v>
      </c>
      <c r="S105" s="16">
        <f>'Focus2 Enter CEE Data'!R188</f>
        <v>34463</v>
      </c>
      <c r="T105" s="16">
        <f>'Focus2 Enter CEE Data'!S188</f>
        <v>9992</v>
      </c>
      <c r="U105" s="16">
        <f>'Focus2 Enter CEE Data'!T188</f>
        <v>5893</v>
      </c>
      <c r="V105" s="16">
        <f>'Focus2 Enter CEE Data'!U188</f>
        <v>14712</v>
      </c>
      <c r="W105" s="16">
        <f>'Focus2 Enter CEE Data'!V188</f>
        <v>3775</v>
      </c>
      <c r="X105" s="16">
        <f>'Focus2 Enter CEE Data'!W188</f>
        <v>606</v>
      </c>
      <c r="Y105" s="18">
        <f t="shared" si="14"/>
        <v>213304</v>
      </c>
      <c r="Z105" s="17">
        <f>'Focus2 Enter CEE Data'!N189</f>
        <v>0.38200000000000001</v>
      </c>
      <c r="AA105" s="17">
        <f>'Focus2 Enter CEE Data'!O189</f>
        <v>9.2999999999999999E-2</v>
      </c>
      <c r="AB105" s="17">
        <f>'Focus2 Enter CEE Data'!P189</f>
        <v>5.1999999999999998E-2</v>
      </c>
      <c r="AC105" s="17">
        <f>'Focus2 Enter CEE Data'!Q189</f>
        <v>0.15</v>
      </c>
      <c r="AD105" s="17">
        <f>'Focus2 Enter CEE Data'!R189</f>
        <v>0.16200000000000001</v>
      </c>
      <c r="AE105" s="17">
        <f>'Focus2 Enter CEE Data'!S189</f>
        <v>4.7E-2</v>
      </c>
      <c r="AF105" s="17">
        <f>'Focus2 Enter CEE Data'!T189</f>
        <v>2.8000000000000001E-2</v>
      </c>
      <c r="AG105" s="17">
        <f>'Focus2 Enter CEE Data'!U189</f>
        <v>6.9000000000000006E-2</v>
      </c>
      <c r="AH105" s="17">
        <f>'Focus2 Enter CEE Data'!V189</f>
        <v>1.7999999999999999E-2</v>
      </c>
      <c r="AI105" s="17">
        <f>'Focus2 Enter CEE Data'!W189</f>
        <v>3.0000000000000001E-3</v>
      </c>
      <c r="AJ105" s="19">
        <f t="shared" si="11"/>
        <v>1.004</v>
      </c>
      <c r="AK105" s="16">
        <f>'Focus2 Enter CEE Data'!AC188</f>
        <v>746</v>
      </c>
      <c r="AL105" s="16">
        <f>'Focus2 Enter CEE Data'!AD188</f>
        <v>261</v>
      </c>
      <c r="AM105" s="16">
        <f>'Focus2 Enter CEE Data'!AE188</f>
        <v>196</v>
      </c>
      <c r="AN105" s="16">
        <f>'Focus2 Enter CEE Data'!AF188</f>
        <v>573</v>
      </c>
      <c r="AO105" s="16">
        <f>'Focus2 Enter CEE Data'!AG188</f>
        <v>393</v>
      </c>
      <c r="AP105" s="16">
        <f>'Focus2 Enter CEE Data'!AH188</f>
        <v>140</v>
      </c>
      <c r="AQ105" s="16">
        <f>'Focus2 Enter CEE Data'!AI188</f>
        <v>87</v>
      </c>
      <c r="AR105" s="16">
        <f>'Focus2 Enter CEE Data'!AJ188</f>
        <v>227</v>
      </c>
      <c r="AS105" s="16">
        <f>'Focus2 Enter CEE Data'!AK188</f>
        <v>26</v>
      </c>
      <c r="AT105" s="16">
        <f>'Focus2 Enter CEE Data'!AL188</f>
        <v>2</v>
      </c>
      <c r="AU105" s="18">
        <f t="shared" si="16"/>
        <v>2651</v>
      </c>
      <c r="AV105" s="17">
        <f>'Focus2 Enter CEE Data'!AC189</f>
        <v>0.28100000000000003</v>
      </c>
      <c r="AW105" s="17">
        <f>'Focus2 Enter CEE Data'!AD189</f>
        <v>9.8000000000000004E-2</v>
      </c>
      <c r="AX105" s="17">
        <f>'Focus2 Enter CEE Data'!AE189</f>
        <v>7.3999999999999996E-2</v>
      </c>
      <c r="AY105" s="17">
        <f>'Focus2 Enter CEE Data'!AF189</f>
        <v>0.22</v>
      </c>
      <c r="AZ105" s="17">
        <f>'Focus2 Enter CEE Data'!AG189</f>
        <v>0.14799999999999999</v>
      </c>
      <c r="BA105" s="17">
        <f>'Focus2 Enter CEE Data'!AH189</f>
        <v>5.2999999999999999E-2</v>
      </c>
      <c r="BB105" s="17">
        <f>'Focus2 Enter CEE Data'!AI189</f>
        <v>3.3000000000000002E-2</v>
      </c>
      <c r="BC105" s="17">
        <f>'Focus2 Enter CEE Data'!AJ189</f>
        <v>8.5999999999999993E-2</v>
      </c>
      <c r="BD105" s="17">
        <f>'Focus2 Enter CEE Data'!AK189</f>
        <v>0.01</v>
      </c>
      <c r="BE105" s="17">
        <f>'Focus2 Enter CEE Data'!AL189</f>
        <v>1E-3</v>
      </c>
      <c r="BF105" s="19">
        <f t="shared" si="12"/>
        <v>1.004</v>
      </c>
    </row>
    <row r="106" spans="7:58" x14ac:dyDescent="0.3">
      <c r="G106" s="15">
        <v>95</v>
      </c>
      <c r="L106" s="14" t="str">
        <f t="shared" si="13"/>
        <v>ManufacturingSemi-skilled</v>
      </c>
      <c r="M106" s="14" t="str">
        <f>Parameters1!$L$22</f>
        <v>Manufacturing</v>
      </c>
      <c r="N106" s="14" t="s">
        <v>15</v>
      </c>
      <c r="O106" s="16">
        <f>'Focus2 Enter CEE Data'!N190</f>
        <v>167921</v>
      </c>
      <c r="P106" s="16">
        <f>'Focus2 Enter CEE Data'!O190</f>
        <v>28701</v>
      </c>
      <c r="Q106" s="16">
        <f>'Focus2 Enter CEE Data'!P190</f>
        <v>6369</v>
      </c>
      <c r="R106" s="16">
        <f>'Focus2 Enter CEE Data'!Q190</f>
        <v>9706</v>
      </c>
      <c r="S106" s="16">
        <f>'Focus2 Enter CEE Data'!R190</f>
        <v>75517</v>
      </c>
      <c r="T106" s="16">
        <f>'Focus2 Enter CEE Data'!S190</f>
        <v>18900</v>
      </c>
      <c r="U106" s="16">
        <f>'Focus2 Enter CEE Data'!T190</f>
        <v>3770</v>
      </c>
      <c r="V106" s="16">
        <f>'Focus2 Enter CEE Data'!U190</f>
        <v>7068</v>
      </c>
      <c r="W106" s="16">
        <f>'Focus2 Enter CEE Data'!V190</f>
        <v>4934</v>
      </c>
      <c r="X106" s="16">
        <f>'Focus2 Enter CEE Data'!W190</f>
        <v>835</v>
      </c>
      <c r="Y106" s="18">
        <f>SUM(O106:X106)</f>
        <v>323721</v>
      </c>
      <c r="Z106" s="17">
        <f>'Focus2 Enter CEE Data'!N191</f>
        <v>0.51900000000000002</v>
      </c>
      <c r="AA106" s="17">
        <f>'Focus2 Enter CEE Data'!O191</f>
        <v>8.8999999999999996E-2</v>
      </c>
      <c r="AB106" s="17">
        <f>'Focus2 Enter CEE Data'!P191</f>
        <v>0.02</v>
      </c>
      <c r="AC106" s="17">
        <f>'Focus2 Enter CEE Data'!Q191</f>
        <v>0.03</v>
      </c>
      <c r="AD106" s="17">
        <f>'Focus2 Enter CEE Data'!R191</f>
        <v>0.23300000000000001</v>
      </c>
      <c r="AE106" s="17">
        <f>'Focus2 Enter CEE Data'!S191</f>
        <v>5.8000000000000003E-2</v>
      </c>
      <c r="AF106" s="17">
        <f>'Focus2 Enter CEE Data'!T191</f>
        <v>1.2E-2</v>
      </c>
      <c r="AG106" s="17">
        <f>'Focus2 Enter CEE Data'!U191</f>
        <v>2.1999999999999999E-2</v>
      </c>
      <c r="AH106" s="17">
        <f>'Focus2 Enter CEE Data'!V191</f>
        <v>1.4999999999999999E-2</v>
      </c>
      <c r="AI106" s="17">
        <f>'Focus2 Enter CEE Data'!W191</f>
        <v>3.0000000000000001E-3</v>
      </c>
      <c r="AJ106" s="19">
        <f t="shared" si="11"/>
        <v>1.0010000000000001</v>
      </c>
      <c r="AK106" s="16">
        <f>'Focus2 Enter CEE Data'!AC190</f>
        <v>1637</v>
      </c>
      <c r="AL106" s="16">
        <f>'Focus2 Enter CEE Data'!AD190</f>
        <v>362</v>
      </c>
      <c r="AM106" s="16">
        <f>'Focus2 Enter CEE Data'!AE190</f>
        <v>153</v>
      </c>
      <c r="AN106" s="16">
        <f>'Focus2 Enter CEE Data'!AF190</f>
        <v>200</v>
      </c>
      <c r="AO106" s="16">
        <f>'Focus2 Enter CEE Data'!AG190</f>
        <v>1433</v>
      </c>
      <c r="AP106" s="16">
        <f>'Focus2 Enter CEE Data'!AH190</f>
        <v>324</v>
      </c>
      <c r="AQ106" s="16">
        <f>'Focus2 Enter CEE Data'!AI190</f>
        <v>80</v>
      </c>
      <c r="AR106" s="16">
        <f>'Focus2 Enter CEE Data'!AJ190</f>
        <v>113</v>
      </c>
      <c r="AS106" s="16">
        <f>'Focus2 Enter CEE Data'!AK190</f>
        <v>15</v>
      </c>
      <c r="AT106" s="16">
        <f>'Focus2 Enter CEE Data'!AL190</f>
        <v>5</v>
      </c>
      <c r="AU106" s="18">
        <f t="shared" si="16"/>
        <v>4322</v>
      </c>
      <c r="AV106" s="17">
        <f>'Focus2 Enter CEE Data'!AC191</f>
        <v>0.379</v>
      </c>
      <c r="AW106" s="17">
        <f>'Focus2 Enter CEE Data'!AD191</f>
        <v>8.4000000000000005E-2</v>
      </c>
      <c r="AX106" s="17">
        <f>'Focus2 Enter CEE Data'!AE191</f>
        <v>3.5000000000000003E-2</v>
      </c>
      <c r="AY106" s="17">
        <f>'Focus2 Enter CEE Data'!AF191</f>
        <v>0.05</v>
      </c>
      <c r="AZ106" s="17">
        <f>'Focus2 Enter CEE Data'!AG191</f>
        <v>0.33200000000000002</v>
      </c>
      <c r="BA106" s="17">
        <f>'Focus2 Enter CEE Data'!AH191</f>
        <v>7.4999999999999997E-2</v>
      </c>
      <c r="BB106" s="17">
        <f>'Focus2 Enter CEE Data'!AI191</f>
        <v>1.9E-2</v>
      </c>
      <c r="BC106" s="17">
        <f>'Focus2 Enter CEE Data'!AJ191</f>
        <v>2.5999999999999999E-2</v>
      </c>
      <c r="BD106" s="17">
        <f>'Focus2 Enter CEE Data'!AK191</f>
        <v>3.0000000000000001E-3</v>
      </c>
      <c r="BE106" s="17">
        <f>'Focus2 Enter CEE Data'!AL191</f>
        <v>1E-3</v>
      </c>
      <c r="BF106" s="19">
        <f t="shared" si="12"/>
        <v>1.0039999999999998</v>
      </c>
    </row>
    <row r="107" spans="7:58" x14ac:dyDescent="0.3">
      <c r="G107" s="15">
        <v>96</v>
      </c>
      <c r="L107" s="14" t="str">
        <f t="shared" si="13"/>
        <v>ManufacturingUnskilled</v>
      </c>
      <c r="M107" s="14" t="str">
        <f>Parameters1!$L$22</f>
        <v>Manufacturing</v>
      </c>
      <c r="N107" s="14" t="s">
        <v>16</v>
      </c>
      <c r="O107" s="16">
        <f>'Focus2 Enter CEE Data'!N192</f>
        <v>100250</v>
      </c>
      <c r="P107" s="16">
        <f>'Focus2 Enter CEE Data'!O192</f>
        <v>14552</v>
      </c>
      <c r="Q107" s="16">
        <f>'Focus2 Enter CEE Data'!P192</f>
        <v>2005</v>
      </c>
      <c r="R107" s="16">
        <f>'Focus2 Enter CEE Data'!Q192</f>
        <v>2195</v>
      </c>
      <c r="S107" s="16">
        <f>'Focus2 Enter CEE Data'!R192</f>
        <v>58580</v>
      </c>
      <c r="T107" s="16">
        <f>'Focus2 Enter CEE Data'!S192</f>
        <v>10401</v>
      </c>
      <c r="U107" s="16">
        <f>'Focus2 Enter CEE Data'!T192</f>
        <v>828</v>
      </c>
      <c r="V107" s="16">
        <f>'Focus2 Enter CEE Data'!U192</f>
        <v>550</v>
      </c>
      <c r="W107" s="16">
        <f>'Focus2 Enter CEE Data'!V192</f>
        <v>2507</v>
      </c>
      <c r="X107" s="16">
        <f>'Focus2 Enter CEE Data'!W192</f>
        <v>844</v>
      </c>
      <c r="Y107" s="18">
        <f t="shared" si="14"/>
        <v>192712</v>
      </c>
      <c r="Z107" s="17">
        <f>'Focus2 Enter CEE Data'!N193</f>
        <v>0.52</v>
      </c>
      <c r="AA107" s="17">
        <f>'Focus2 Enter CEE Data'!O193</f>
        <v>7.5999999999999998E-2</v>
      </c>
      <c r="AB107" s="17">
        <f>'Focus2 Enter CEE Data'!P193</f>
        <v>0.01</v>
      </c>
      <c r="AC107" s="17">
        <f>'Focus2 Enter CEE Data'!Q193</f>
        <v>0.01</v>
      </c>
      <c r="AD107" s="17">
        <f>'Focus2 Enter CEE Data'!R193</f>
        <v>0.30399999999999999</v>
      </c>
      <c r="AE107" s="17">
        <f>'Focus2 Enter CEE Data'!S193</f>
        <v>5.3999999999999999E-2</v>
      </c>
      <c r="AF107" s="17">
        <f>'Focus2 Enter CEE Data'!T193</f>
        <v>4.0000000000000001E-3</v>
      </c>
      <c r="AG107" s="17">
        <f>'Focus2 Enter CEE Data'!U193</f>
        <v>3.0000000000000001E-3</v>
      </c>
      <c r="AH107" s="17">
        <f>'Focus2 Enter CEE Data'!V193</f>
        <v>1.2999999999999999E-2</v>
      </c>
      <c r="AI107" s="17">
        <f>'Focus2 Enter CEE Data'!W193</f>
        <v>4.0000000000000001E-3</v>
      </c>
      <c r="AJ107" s="19">
        <f t="shared" si="11"/>
        <v>0.998</v>
      </c>
      <c r="AK107" s="16">
        <f>'Focus2 Enter CEE Data'!AC192</f>
        <v>1926</v>
      </c>
      <c r="AL107" s="16">
        <f>'Focus2 Enter CEE Data'!AD192</f>
        <v>249</v>
      </c>
      <c r="AM107" s="16">
        <f>'Focus2 Enter CEE Data'!AE192</f>
        <v>64</v>
      </c>
      <c r="AN107" s="16">
        <f>'Focus2 Enter CEE Data'!AF192</f>
        <v>58</v>
      </c>
      <c r="AO107" s="16">
        <f>'Focus2 Enter CEE Data'!AG192</f>
        <v>2142</v>
      </c>
      <c r="AP107" s="16">
        <f>'Focus2 Enter CEE Data'!AH192</f>
        <v>241</v>
      </c>
      <c r="AQ107" s="16">
        <f>'Focus2 Enter CEE Data'!AI192</f>
        <v>56</v>
      </c>
      <c r="AR107" s="16">
        <f>'Focus2 Enter CEE Data'!AJ192</f>
        <v>12</v>
      </c>
      <c r="AS107" s="16">
        <f>'Focus2 Enter CEE Data'!AK192</f>
        <v>15</v>
      </c>
      <c r="AT107" s="16">
        <f>'Focus2 Enter CEE Data'!AL192</f>
        <v>16</v>
      </c>
      <c r="AU107" s="18">
        <f t="shared" si="16"/>
        <v>4779</v>
      </c>
      <c r="AV107" s="17">
        <f>'Focus2 Enter CEE Data'!AC193</f>
        <v>0.40300000000000002</v>
      </c>
      <c r="AW107" s="17">
        <f>'Focus2 Enter CEE Data'!AD193</f>
        <v>5.1999999999999998E-2</v>
      </c>
      <c r="AX107" s="17">
        <f>'Focus2 Enter CEE Data'!AE193</f>
        <v>1.2999999999999999E-2</v>
      </c>
      <c r="AY107" s="17">
        <f>'Focus2 Enter CEE Data'!AF193</f>
        <v>0.01</v>
      </c>
      <c r="AZ107" s="17">
        <f>'Focus2 Enter CEE Data'!AG193</f>
        <v>0.44800000000000001</v>
      </c>
      <c r="BA107" s="17">
        <f>'Focus2 Enter CEE Data'!AH193</f>
        <v>0.05</v>
      </c>
      <c r="BB107" s="17">
        <f>'Focus2 Enter CEE Data'!AI193</f>
        <v>1.2E-2</v>
      </c>
      <c r="BC107" s="17">
        <f>'Focus2 Enter CEE Data'!AJ193</f>
        <v>3.0000000000000001E-3</v>
      </c>
      <c r="BD107" s="17">
        <f>'Focus2 Enter CEE Data'!AK193</f>
        <v>3.0000000000000001E-3</v>
      </c>
      <c r="BE107" s="17">
        <f>'Focus2 Enter CEE Data'!AL193</f>
        <v>3.0000000000000001E-3</v>
      </c>
      <c r="BF107" s="19">
        <f t="shared" si="12"/>
        <v>0.99700000000000011</v>
      </c>
    </row>
    <row r="108" spans="7:58" x14ac:dyDescent="0.3">
      <c r="G108" s="15">
        <v>97</v>
      </c>
      <c r="L108" s="14" t="str">
        <f t="shared" si="13"/>
        <v>ManufacturingTotal Permanent</v>
      </c>
      <c r="M108" s="14" t="str">
        <f>Parameters1!$L$22</f>
        <v>Manufacturing</v>
      </c>
      <c r="N108" s="14" t="s">
        <v>17</v>
      </c>
      <c r="O108" s="16">
        <f>'Focus2 Enter CEE Data'!N194</f>
        <v>366247</v>
      </c>
      <c r="P108" s="16">
        <f>'Focus2 Enter CEE Data'!O194</f>
        <v>69245</v>
      </c>
      <c r="Q108" s="16">
        <f>'Focus2 Enter CEE Data'!P194</f>
        <v>28259</v>
      </c>
      <c r="R108" s="16">
        <f>'Focus2 Enter CEE Data'!Q194</f>
        <v>75423</v>
      </c>
      <c r="S108" s="16">
        <f>'Focus2 Enter CEE Data'!R194</f>
        <v>178370</v>
      </c>
      <c r="T108" s="16">
        <f>'Focus2 Enter CEE Data'!S194</f>
        <v>42862</v>
      </c>
      <c r="U108" s="16">
        <f>'Focus2 Enter CEE Data'!T194</f>
        <v>15175</v>
      </c>
      <c r="V108" s="16">
        <f>'Focus2 Enter CEE Data'!U194</f>
        <v>35085</v>
      </c>
      <c r="W108" s="16">
        <f>'Focus2 Enter CEE Data'!V194</f>
        <v>13511</v>
      </c>
      <c r="X108" s="16">
        <f>'Focus2 Enter CEE Data'!W194</f>
        <v>2780</v>
      </c>
      <c r="Y108" s="18">
        <f>SUM(O108:X108)</f>
        <v>826957</v>
      </c>
      <c r="Z108" s="17">
        <f>'Focus2 Enter CEE Data'!N195</f>
        <v>0.443</v>
      </c>
      <c r="AA108" s="17">
        <f>'Focus2 Enter CEE Data'!O195</f>
        <v>8.4000000000000005E-2</v>
      </c>
      <c r="AB108" s="17">
        <f>'Focus2 Enter CEE Data'!P195</f>
        <v>3.4000000000000002E-2</v>
      </c>
      <c r="AC108" s="17">
        <f>'Focus2 Enter CEE Data'!Q195</f>
        <v>9.0999999999999998E-2</v>
      </c>
      <c r="AD108" s="17">
        <f>'Focus2 Enter CEE Data'!R195</f>
        <v>0.216</v>
      </c>
      <c r="AE108" s="17">
        <f>'Focus2 Enter CEE Data'!S195</f>
        <v>5.1999999999999998E-2</v>
      </c>
      <c r="AF108" s="17">
        <f>'Focus2 Enter CEE Data'!T195</f>
        <v>1.7999999999999999E-2</v>
      </c>
      <c r="AG108" s="17">
        <f>'Focus2 Enter CEE Data'!U195</f>
        <v>4.2000000000000003E-2</v>
      </c>
      <c r="AH108" s="17">
        <f>'Focus2 Enter CEE Data'!V195</f>
        <v>1.6E-2</v>
      </c>
      <c r="AI108" s="17">
        <f>'Focus2 Enter CEE Data'!W195</f>
        <v>3.0000000000000001E-3</v>
      </c>
      <c r="AJ108" s="19">
        <f t="shared" si="11"/>
        <v>0.99900000000000011</v>
      </c>
      <c r="AK108" s="16">
        <f>'Focus2 Enter CEE Data'!AC194</f>
        <v>4437</v>
      </c>
      <c r="AL108" s="16">
        <f>'Focus2 Enter CEE Data'!AD194</f>
        <v>1003</v>
      </c>
      <c r="AM108" s="16">
        <f>'Focus2 Enter CEE Data'!AE194</f>
        <v>567</v>
      </c>
      <c r="AN108" s="16">
        <f>'Focus2 Enter CEE Data'!AF194</f>
        <v>1355</v>
      </c>
      <c r="AO108" s="16">
        <f>'Focus2 Enter CEE Data'!AG194</f>
        <v>4046</v>
      </c>
      <c r="AP108" s="16">
        <f>'Focus2 Enter CEE Data'!AH194</f>
        <v>765</v>
      </c>
      <c r="AQ108" s="16">
        <f>'Focus2 Enter CEE Data'!AI194</f>
        <v>297</v>
      </c>
      <c r="AR108" s="16">
        <f>'Focus2 Enter CEE Data'!AJ194</f>
        <v>531</v>
      </c>
      <c r="AS108" s="16">
        <f>'Focus2 Enter CEE Data'!AK194</f>
        <v>69</v>
      </c>
      <c r="AT108" s="16">
        <f>'Focus2 Enter CEE Data'!AL194</f>
        <v>27</v>
      </c>
      <c r="AU108" s="18">
        <f t="shared" si="16"/>
        <v>13097</v>
      </c>
      <c r="AV108" s="17">
        <f>'Focus2 Enter CEE Data'!AC195</f>
        <v>0.33900000000000002</v>
      </c>
      <c r="AW108" s="17">
        <f>'Focus2 Enter CEE Data'!AD195</f>
        <v>7.6999999999999999E-2</v>
      </c>
      <c r="AX108" s="17">
        <f>'Focus2 Enter CEE Data'!AE195</f>
        <v>4.2999999999999997E-2</v>
      </c>
      <c r="AY108" s="17">
        <f>'Focus2 Enter CEE Data'!AF195</f>
        <v>0.10299999999999999</v>
      </c>
      <c r="AZ108" s="17">
        <f>'Focus2 Enter CEE Data'!AG195</f>
        <v>0.309</v>
      </c>
      <c r="BA108" s="17">
        <f>'Focus2 Enter CEE Data'!AH195</f>
        <v>5.8000000000000003E-2</v>
      </c>
      <c r="BB108" s="17">
        <f>'Focus2 Enter CEE Data'!AI195</f>
        <v>2.3E-2</v>
      </c>
      <c r="BC108" s="17">
        <f>'Focus2 Enter CEE Data'!AJ195</f>
        <v>4.1000000000000002E-2</v>
      </c>
      <c r="BD108" s="17">
        <f>'Focus2 Enter CEE Data'!AK195</f>
        <v>5.0000000000000001E-3</v>
      </c>
      <c r="BE108" s="17">
        <f>'Focus2 Enter CEE Data'!AL195</f>
        <v>2E-3</v>
      </c>
      <c r="BF108" s="19">
        <f t="shared" si="12"/>
        <v>1</v>
      </c>
    </row>
    <row r="109" spans="7:58" x14ac:dyDescent="0.3">
      <c r="G109" s="15">
        <v>98</v>
      </c>
      <c r="L109" s="14" t="str">
        <f t="shared" si="13"/>
        <v>ManufacturingTemporary employees</v>
      </c>
      <c r="M109" s="14" t="str">
        <f>Parameters1!$L$22</f>
        <v>Manufacturing</v>
      </c>
      <c r="N109" s="14" t="s">
        <v>18</v>
      </c>
      <c r="O109" s="16">
        <f>'Focus2 Enter CEE Data'!N196</f>
        <v>22935</v>
      </c>
      <c r="P109" s="16">
        <f>'Focus2 Enter CEE Data'!O196</f>
        <v>4286</v>
      </c>
      <c r="Q109" s="16">
        <f>'Focus2 Enter CEE Data'!P196</f>
        <v>549</v>
      </c>
      <c r="R109" s="16">
        <f>'Focus2 Enter CEE Data'!Q196</f>
        <v>1650</v>
      </c>
      <c r="S109" s="16">
        <f>'Focus2 Enter CEE Data'!R196</f>
        <v>16417</v>
      </c>
      <c r="T109" s="16">
        <f>'Focus2 Enter CEE Data'!S196</f>
        <v>3297</v>
      </c>
      <c r="U109" s="16">
        <f>'Focus2 Enter CEE Data'!T196</f>
        <v>287</v>
      </c>
      <c r="V109" s="16">
        <f>'Focus2 Enter CEE Data'!U196</f>
        <v>523</v>
      </c>
      <c r="W109" s="16">
        <f>'Focus2 Enter CEE Data'!V196</f>
        <v>454</v>
      </c>
      <c r="X109" s="16">
        <f>'Focus2 Enter CEE Data'!W196</f>
        <v>118</v>
      </c>
      <c r="Y109" s="18">
        <f t="shared" si="14"/>
        <v>50516</v>
      </c>
      <c r="Z109" s="17">
        <f>'Focus2 Enter CEE Data'!N197</f>
        <v>0.45400000000000001</v>
      </c>
      <c r="AA109" s="17">
        <f>'Focus2 Enter CEE Data'!O197</f>
        <v>8.5000000000000006E-2</v>
      </c>
      <c r="AB109" s="17">
        <f>'Focus2 Enter CEE Data'!P197</f>
        <v>1.0999999999999999E-2</v>
      </c>
      <c r="AC109" s="17">
        <f>'Focus2 Enter CEE Data'!Q197</f>
        <v>3.3000000000000002E-2</v>
      </c>
      <c r="AD109" s="17">
        <f>'Focus2 Enter CEE Data'!R197</f>
        <v>0.32500000000000001</v>
      </c>
      <c r="AE109" s="17">
        <f>'Focus2 Enter CEE Data'!S197</f>
        <v>6.5000000000000002E-2</v>
      </c>
      <c r="AF109" s="17">
        <f>'Focus2 Enter CEE Data'!T197</f>
        <v>6.0000000000000001E-3</v>
      </c>
      <c r="AG109" s="17">
        <f>'Focus2 Enter CEE Data'!U197</f>
        <v>0.01</v>
      </c>
      <c r="AH109" s="17">
        <f>'Focus2 Enter CEE Data'!V197</f>
        <v>8.9999999999999993E-3</v>
      </c>
      <c r="AI109" s="17">
        <f>'Focus2 Enter CEE Data'!W197</f>
        <v>2E-3</v>
      </c>
      <c r="AJ109" s="19">
        <f t="shared" si="11"/>
        <v>1</v>
      </c>
      <c r="AK109" s="16">
        <f>'Focus2 Enter CEE Data'!AC196</f>
        <v>862</v>
      </c>
      <c r="AL109" s="16">
        <f>'Focus2 Enter CEE Data'!AD196</f>
        <v>90</v>
      </c>
      <c r="AM109" s="16">
        <f>'Focus2 Enter CEE Data'!AE196</f>
        <v>35</v>
      </c>
      <c r="AN109" s="16">
        <f>'Focus2 Enter CEE Data'!AF196</f>
        <v>16</v>
      </c>
      <c r="AO109" s="16">
        <f>'Focus2 Enter CEE Data'!AG196</f>
        <v>1005</v>
      </c>
      <c r="AP109" s="16">
        <f>'Focus2 Enter CEE Data'!AH196</f>
        <v>112</v>
      </c>
      <c r="AQ109" s="16">
        <f>'Focus2 Enter CEE Data'!AI196</f>
        <v>27</v>
      </c>
      <c r="AR109" s="16">
        <f>'Focus2 Enter CEE Data'!AJ196</f>
        <v>5</v>
      </c>
      <c r="AS109" s="16">
        <f>'Focus2 Enter CEE Data'!AK196</f>
        <v>0</v>
      </c>
      <c r="AT109" s="16">
        <f>'Focus2 Enter CEE Data'!AL196</f>
        <v>1</v>
      </c>
      <c r="AU109" s="18">
        <f t="shared" si="16"/>
        <v>2153</v>
      </c>
      <c r="AV109" s="17">
        <f>'Focus2 Enter CEE Data'!AC197</f>
        <v>0.4</v>
      </c>
      <c r="AW109" s="17">
        <f>'Focus2 Enter CEE Data'!AD197</f>
        <v>4.2000000000000003E-2</v>
      </c>
      <c r="AX109" s="17">
        <f>'Focus2 Enter CEE Data'!AE197</f>
        <v>1.6E-2</v>
      </c>
      <c r="AY109" s="17">
        <f>'Focus2 Enter CEE Data'!AF197</f>
        <v>7.0000000000000001E-3</v>
      </c>
      <c r="AZ109" s="17">
        <f>'Focus2 Enter CEE Data'!AG197</f>
        <v>0.46700000000000003</v>
      </c>
      <c r="BA109" s="17">
        <f>'Focus2 Enter CEE Data'!AH197</f>
        <v>5.1999999999999998E-2</v>
      </c>
      <c r="BB109" s="17">
        <f>'Focus2 Enter CEE Data'!AI197</f>
        <v>1.2999999999999999E-2</v>
      </c>
      <c r="BC109" s="17">
        <f>'Focus2 Enter CEE Data'!AJ197</f>
        <v>2E-3</v>
      </c>
      <c r="BD109" s="17">
        <f>'Focus2 Enter CEE Data'!AK197</f>
        <v>0</v>
      </c>
      <c r="BE109" s="17">
        <f>'Focus2 Enter CEE Data'!AL197</f>
        <v>0</v>
      </c>
      <c r="BF109" s="19">
        <f t="shared" si="12"/>
        <v>0.99900000000000011</v>
      </c>
    </row>
    <row r="110" spans="7:58" x14ac:dyDescent="0.3">
      <c r="G110" s="15">
        <v>99</v>
      </c>
      <c r="L110" s="14" t="str">
        <f t="shared" si="13"/>
        <v>ManufacturingGrand Total</v>
      </c>
      <c r="M110" s="14" t="str">
        <f>Parameters1!$L$22</f>
        <v>Manufacturing</v>
      </c>
      <c r="N110" s="14" t="s">
        <v>19</v>
      </c>
      <c r="O110" s="16">
        <f>'Focus2 Enter CEE Data'!N198</f>
        <v>389182</v>
      </c>
      <c r="P110" s="16">
        <f>'Focus2 Enter CEE Data'!O198</f>
        <v>73531</v>
      </c>
      <c r="Q110" s="16">
        <f>'Focus2 Enter CEE Data'!P198</f>
        <v>28808</v>
      </c>
      <c r="R110" s="16">
        <f>'Focus2 Enter CEE Data'!Q198</f>
        <v>77073</v>
      </c>
      <c r="S110" s="16">
        <f>'Focus2 Enter CEE Data'!R198</f>
        <v>194787</v>
      </c>
      <c r="T110" s="16">
        <f>'Focus2 Enter CEE Data'!S198</f>
        <v>46159</v>
      </c>
      <c r="U110" s="16">
        <f>'Focus2 Enter CEE Data'!T198</f>
        <v>15462</v>
      </c>
      <c r="V110" s="16">
        <f>'Focus2 Enter CEE Data'!U198</f>
        <v>35608</v>
      </c>
      <c r="W110" s="16">
        <f>'Focus2 Enter CEE Data'!V198</f>
        <v>13965</v>
      </c>
      <c r="X110" s="16">
        <f>'Focus2 Enter CEE Data'!W198</f>
        <v>2898</v>
      </c>
      <c r="Y110" s="18">
        <f t="shared" si="14"/>
        <v>877473</v>
      </c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9">
        <f t="shared" si="11"/>
        <v>0</v>
      </c>
      <c r="AK110" s="16">
        <f>'Focus2 Enter CEE Data'!AC198</f>
        <v>5299</v>
      </c>
      <c r="AL110" s="16">
        <f>'Focus2 Enter CEE Data'!AD198</f>
        <v>1093</v>
      </c>
      <c r="AM110" s="16">
        <f>'Focus2 Enter CEE Data'!AE198</f>
        <v>602</v>
      </c>
      <c r="AN110" s="16">
        <f>'Focus2 Enter CEE Data'!AF198</f>
        <v>1371</v>
      </c>
      <c r="AO110" s="16">
        <f>'Focus2 Enter CEE Data'!AG198</f>
        <v>5051</v>
      </c>
      <c r="AP110" s="16">
        <f>'Focus2 Enter CEE Data'!AH198</f>
        <v>877</v>
      </c>
      <c r="AQ110" s="16">
        <f>'Focus2 Enter CEE Data'!AI198</f>
        <v>324</v>
      </c>
      <c r="AR110" s="16">
        <f>'Focus2 Enter CEE Data'!AJ198</f>
        <v>536</v>
      </c>
      <c r="AS110" s="16">
        <f>'Focus2 Enter CEE Data'!AK198</f>
        <v>69</v>
      </c>
      <c r="AT110" s="16">
        <f>'Focus2 Enter CEE Data'!AL198</f>
        <v>28</v>
      </c>
      <c r="AU110" s="18">
        <f t="shared" si="16"/>
        <v>15250</v>
      </c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9">
        <f t="shared" si="12"/>
        <v>0</v>
      </c>
    </row>
    <row r="111" spans="7:58" x14ac:dyDescent="0.3">
      <c r="G111" s="15">
        <v>100</v>
      </c>
      <c r="L111" s="14" t="str">
        <f t="shared" si="13"/>
        <v>Mining and quarryingTop Management</v>
      </c>
      <c r="M111" s="14" t="str">
        <f>Parameters1!$L$23</f>
        <v>Mining and quarrying</v>
      </c>
      <c r="N111" s="14" t="s">
        <v>11</v>
      </c>
      <c r="O111" s="16">
        <f>'Focus2 Enter CEE Data'!N199</f>
        <v>396</v>
      </c>
      <c r="P111" s="16">
        <f>'Focus2 Enter CEE Data'!O199</f>
        <v>42</v>
      </c>
      <c r="Q111" s="16">
        <f>'Focus2 Enter CEE Data'!P199</f>
        <v>46</v>
      </c>
      <c r="R111" s="16">
        <f>'Focus2 Enter CEE Data'!Q199</f>
        <v>780</v>
      </c>
      <c r="S111" s="16">
        <f>'Focus2 Enter CEE Data'!R199</f>
        <v>190</v>
      </c>
      <c r="T111" s="16">
        <f>'Focus2 Enter CEE Data'!S199</f>
        <v>19</v>
      </c>
      <c r="U111" s="16">
        <f>'Focus2 Enter CEE Data'!T199</f>
        <v>34</v>
      </c>
      <c r="V111" s="16">
        <f>'Focus2 Enter CEE Data'!U199</f>
        <v>113</v>
      </c>
      <c r="W111" s="16">
        <f>'Focus2 Enter CEE Data'!V199</f>
        <v>62</v>
      </c>
      <c r="X111" s="16">
        <f>'Focus2 Enter CEE Data'!W199</f>
        <v>5</v>
      </c>
      <c r="Y111" s="18">
        <f t="shared" ref="Y111:Y114" si="17">SUM(O111:X111)</f>
        <v>1687</v>
      </c>
      <c r="Z111" s="17">
        <f>'Focus2 Enter CEE Data'!N200</f>
        <v>0.23499999999999999</v>
      </c>
      <c r="AA111" s="17">
        <f>'Focus2 Enter CEE Data'!O200</f>
        <v>2.5000000000000001E-2</v>
      </c>
      <c r="AB111" s="17">
        <f>'Focus2 Enter CEE Data'!P200</f>
        <v>2.7E-2</v>
      </c>
      <c r="AC111" s="17">
        <f>'Focus2 Enter CEE Data'!Q200</f>
        <v>0.46</v>
      </c>
      <c r="AD111" s="17">
        <f>'Focus2 Enter CEE Data'!R200</f>
        <v>0.113</v>
      </c>
      <c r="AE111" s="17">
        <f>'Focus2 Enter CEE Data'!S200</f>
        <v>1.0999999999999999E-2</v>
      </c>
      <c r="AF111" s="17">
        <f>'Focus2 Enter CEE Data'!T200</f>
        <v>0.02</v>
      </c>
      <c r="AG111" s="17">
        <f>'Focus2 Enter CEE Data'!U200</f>
        <v>6.7000000000000004E-2</v>
      </c>
      <c r="AH111" s="17">
        <f>'Focus2 Enter CEE Data'!V200</f>
        <v>3.6999999999999998E-2</v>
      </c>
      <c r="AI111" s="17">
        <f>'Focus2 Enter CEE Data'!W200</f>
        <v>3.0000000000000001E-3</v>
      </c>
      <c r="AJ111" s="19">
        <f t="shared" ref="AJ111:AJ173" si="18">SUM(Z111:AI111)</f>
        <v>0.99800000000000022</v>
      </c>
      <c r="AK111" s="16">
        <f>'Focus2 Enter CEE Data'!AC199</f>
        <v>8</v>
      </c>
      <c r="AL111" s="16">
        <f>'Focus2 Enter CEE Data'!AD199</f>
        <v>1</v>
      </c>
      <c r="AM111" s="16">
        <f>'Focus2 Enter CEE Data'!AE199</f>
        <v>1</v>
      </c>
      <c r="AN111" s="16">
        <f>'Focus2 Enter CEE Data'!AF199</f>
        <v>10</v>
      </c>
      <c r="AO111" s="16">
        <f>'Focus2 Enter CEE Data'!AG199</f>
        <v>3</v>
      </c>
      <c r="AP111" s="16">
        <f>'Focus2 Enter CEE Data'!AH199</f>
        <v>1</v>
      </c>
      <c r="AQ111" s="16">
        <f>'Focus2 Enter CEE Data'!AI199</f>
        <v>3</v>
      </c>
      <c r="AR111" s="16">
        <f>'Focus2 Enter CEE Data'!AJ199</f>
        <v>4</v>
      </c>
      <c r="AS111" s="16">
        <f>'Focus2 Enter CEE Data'!AK199</f>
        <v>1</v>
      </c>
      <c r="AT111" s="16">
        <f>'Focus2 Enter CEE Data'!AL199</f>
        <v>0</v>
      </c>
      <c r="AU111" s="18">
        <f t="shared" ref="AU111:AU173" si="19">SUM(AK111:AT111)</f>
        <v>32</v>
      </c>
      <c r="AV111" s="17">
        <f>'Focus2 Enter CEE Data'!AC200</f>
        <v>0.25</v>
      </c>
      <c r="AW111" s="17">
        <f>'Focus2 Enter CEE Data'!AD200</f>
        <v>3.1E-2</v>
      </c>
      <c r="AX111" s="17">
        <f>'Focus2 Enter CEE Data'!AE200</f>
        <v>3.1E-2</v>
      </c>
      <c r="AY111" s="17">
        <f>'Focus2 Enter CEE Data'!AF200</f>
        <v>0.31</v>
      </c>
      <c r="AZ111" s="17">
        <f>'Focus2 Enter CEE Data'!AG200</f>
        <v>9.4E-2</v>
      </c>
      <c r="BA111" s="17">
        <f>'Focus2 Enter CEE Data'!AH200</f>
        <v>3.1E-2</v>
      </c>
      <c r="BB111" s="17">
        <f>'Focus2 Enter CEE Data'!AI200</f>
        <v>9.4E-2</v>
      </c>
      <c r="BC111" s="17">
        <f>'Focus2 Enter CEE Data'!AJ200</f>
        <v>0.125</v>
      </c>
      <c r="BD111" s="17">
        <f>'Focus2 Enter CEE Data'!AK200</f>
        <v>3.1E-2</v>
      </c>
      <c r="BE111" s="17">
        <f>'Focus2 Enter CEE Data'!AL200</f>
        <v>0</v>
      </c>
      <c r="BF111" s="19">
        <f t="shared" ref="BF111:BF173" si="20">SUM(AV111:BE111)</f>
        <v>0.99700000000000011</v>
      </c>
    </row>
    <row r="112" spans="7:58" x14ac:dyDescent="0.3">
      <c r="G112" s="15">
        <v>101</v>
      </c>
      <c r="L112" s="14" t="str">
        <f t="shared" si="13"/>
        <v>Mining and quarryingSenior Management</v>
      </c>
      <c r="M112" s="14" t="str">
        <f>Parameters1!$L$23</f>
        <v>Mining and quarrying</v>
      </c>
      <c r="N112" s="14" t="s">
        <v>12</v>
      </c>
      <c r="O112" s="16">
        <f>'Focus2 Enter CEE Data'!N201</f>
        <v>1519</v>
      </c>
      <c r="P112" s="16">
        <f>'Focus2 Enter CEE Data'!O201</f>
        <v>130</v>
      </c>
      <c r="Q112" s="16">
        <f>'Focus2 Enter CEE Data'!P201</f>
        <v>222</v>
      </c>
      <c r="R112" s="16">
        <f>'Focus2 Enter CEE Data'!Q201</f>
        <v>2301</v>
      </c>
      <c r="S112" s="16">
        <f>'Focus2 Enter CEE Data'!R201</f>
        <v>650</v>
      </c>
      <c r="T112" s="16">
        <f>'Focus2 Enter CEE Data'!S201</f>
        <v>64</v>
      </c>
      <c r="U112" s="16">
        <f>'Focus2 Enter CEE Data'!T201</f>
        <v>131</v>
      </c>
      <c r="V112" s="16">
        <f>'Focus2 Enter CEE Data'!U201</f>
        <v>582</v>
      </c>
      <c r="W112" s="16">
        <f>'Focus2 Enter CEE Data'!V201</f>
        <v>163</v>
      </c>
      <c r="X112" s="16">
        <f>'Focus2 Enter CEE Data'!W201</f>
        <v>34</v>
      </c>
      <c r="Y112" s="18">
        <f t="shared" si="17"/>
        <v>5796</v>
      </c>
      <c r="Z112" s="17">
        <f>'Focus2 Enter CEE Data'!N202</f>
        <v>0.26200000000000001</v>
      </c>
      <c r="AA112" s="17">
        <f>'Focus2 Enter CEE Data'!O202</f>
        <v>2.1999999999999999E-2</v>
      </c>
      <c r="AB112" s="17">
        <f>'Focus2 Enter CEE Data'!P202</f>
        <v>3.7999999999999999E-2</v>
      </c>
      <c r="AC112" s="17">
        <f>'Focus2 Enter CEE Data'!Q202</f>
        <v>0.4</v>
      </c>
      <c r="AD112" s="17">
        <f>'Focus2 Enter CEE Data'!R202</f>
        <v>0.112</v>
      </c>
      <c r="AE112" s="17">
        <f>'Focus2 Enter CEE Data'!S202</f>
        <v>1.0999999999999999E-2</v>
      </c>
      <c r="AF112" s="17">
        <f>'Focus2 Enter CEE Data'!T202</f>
        <v>2.3E-2</v>
      </c>
      <c r="AG112" s="17">
        <f>'Focus2 Enter CEE Data'!U202</f>
        <v>0.1</v>
      </c>
      <c r="AH112" s="17">
        <f>'Focus2 Enter CEE Data'!V202</f>
        <v>2.8000000000000001E-2</v>
      </c>
      <c r="AI112" s="17">
        <f>'Focus2 Enter CEE Data'!W202</f>
        <v>6.0000000000000001E-3</v>
      </c>
      <c r="AJ112" s="19">
        <f t="shared" si="18"/>
        <v>1.002</v>
      </c>
      <c r="AK112" s="16">
        <f>'Focus2 Enter CEE Data'!AC201</f>
        <v>14</v>
      </c>
      <c r="AL112" s="16">
        <f>'Focus2 Enter CEE Data'!AD201</f>
        <v>2</v>
      </c>
      <c r="AM112" s="16">
        <f>'Focus2 Enter CEE Data'!AE201</f>
        <v>1</v>
      </c>
      <c r="AN112" s="16">
        <f>'Focus2 Enter CEE Data'!AF201</f>
        <v>27</v>
      </c>
      <c r="AO112" s="16">
        <f>'Focus2 Enter CEE Data'!AG201</f>
        <v>7</v>
      </c>
      <c r="AP112" s="16">
        <f>'Focus2 Enter CEE Data'!AH201</f>
        <v>0</v>
      </c>
      <c r="AQ112" s="16">
        <f>'Focus2 Enter CEE Data'!AI201</f>
        <v>2</v>
      </c>
      <c r="AR112" s="16">
        <f>'Focus2 Enter CEE Data'!AJ201</f>
        <v>4</v>
      </c>
      <c r="AS112" s="16">
        <f>'Focus2 Enter CEE Data'!AK201</f>
        <v>2</v>
      </c>
      <c r="AT112" s="16">
        <f>'Focus2 Enter CEE Data'!AL201</f>
        <v>0</v>
      </c>
      <c r="AU112" s="18">
        <f t="shared" si="19"/>
        <v>59</v>
      </c>
      <c r="AV112" s="17">
        <f>'Focus2 Enter CEE Data'!AC202</f>
        <v>0.23699999999999999</v>
      </c>
      <c r="AW112" s="17">
        <f>'Focus2 Enter CEE Data'!AD202</f>
        <v>3.4000000000000002E-2</v>
      </c>
      <c r="AX112" s="17">
        <f>'Focus2 Enter CEE Data'!AE202</f>
        <v>1.7000000000000001E-2</v>
      </c>
      <c r="AY112" s="17">
        <f>'Focus2 Enter CEE Data'!AF202</f>
        <v>0.46</v>
      </c>
      <c r="AZ112" s="17">
        <f>'Focus2 Enter CEE Data'!AG202</f>
        <v>0.11899999999999999</v>
      </c>
      <c r="BA112" s="17">
        <f>'Focus2 Enter CEE Data'!AH202</f>
        <v>0</v>
      </c>
      <c r="BB112" s="17">
        <f>'Focus2 Enter CEE Data'!AI202</f>
        <v>3.4000000000000002E-2</v>
      </c>
      <c r="BC112" s="17">
        <f>'Focus2 Enter CEE Data'!AJ202</f>
        <v>6.8000000000000005E-2</v>
      </c>
      <c r="BD112" s="17">
        <f>'Focus2 Enter CEE Data'!AK202</f>
        <v>3.4000000000000002E-2</v>
      </c>
      <c r="BE112" s="17">
        <f>'Focus2 Enter CEE Data'!AL202</f>
        <v>0</v>
      </c>
      <c r="BF112" s="19">
        <f t="shared" si="20"/>
        <v>1.0030000000000001</v>
      </c>
    </row>
    <row r="113" spans="7:58" x14ac:dyDescent="0.3">
      <c r="G113" s="15">
        <v>102</v>
      </c>
      <c r="L113" s="14" t="str">
        <f t="shared" si="13"/>
        <v>Mining and quarryingProfessionally Qualified</v>
      </c>
      <c r="M113" s="14" t="str">
        <f>Parameters1!$L$23</f>
        <v>Mining and quarrying</v>
      </c>
      <c r="N113" s="14" t="s">
        <v>13</v>
      </c>
      <c r="O113" s="16">
        <f>'Focus2 Enter CEE Data'!N203</f>
        <v>7158</v>
      </c>
      <c r="P113" s="16">
        <f>'Focus2 Enter CEE Data'!O203</f>
        <v>701</v>
      </c>
      <c r="Q113" s="16">
        <f>'Focus2 Enter CEE Data'!P203</f>
        <v>492</v>
      </c>
      <c r="R113" s="16">
        <f>'Focus2 Enter CEE Data'!Q203</f>
        <v>5894</v>
      </c>
      <c r="S113" s="16">
        <f>'Focus2 Enter CEE Data'!R203</f>
        <v>3658</v>
      </c>
      <c r="T113" s="16">
        <f>'Focus2 Enter CEE Data'!S203</f>
        <v>312</v>
      </c>
      <c r="U113" s="16">
        <f>'Focus2 Enter CEE Data'!T203</f>
        <v>329</v>
      </c>
      <c r="V113" s="16">
        <f>'Focus2 Enter CEE Data'!U203</f>
        <v>1833</v>
      </c>
      <c r="W113" s="16">
        <f>'Focus2 Enter CEE Data'!V203</f>
        <v>481</v>
      </c>
      <c r="X113" s="16">
        <f>'Focus2 Enter CEE Data'!W203</f>
        <v>83</v>
      </c>
      <c r="Y113" s="18">
        <f t="shared" si="17"/>
        <v>20941</v>
      </c>
      <c r="Z113" s="17">
        <f>'Focus2 Enter CEE Data'!N204</f>
        <v>0.34200000000000003</v>
      </c>
      <c r="AA113" s="17">
        <f>'Focus2 Enter CEE Data'!O204</f>
        <v>3.3000000000000002E-2</v>
      </c>
      <c r="AB113" s="17">
        <f>'Focus2 Enter CEE Data'!P204</f>
        <v>2.3E-2</v>
      </c>
      <c r="AC113" s="17">
        <f>'Focus2 Enter CEE Data'!Q204</f>
        <v>0.28000000000000003</v>
      </c>
      <c r="AD113" s="17">
        <f>'Focus2 Enter CEE Data'!R204</f>
        <v>0.17499999999999999</v>
      </c>
      <c r="AE113" s="17">
        <f>'Focus2 Enter CEE Data'!S204</f>
        <v>1.4999999999999999E-2</v>
      </c>
      <c r="AF113" s="17">
        <f>'Focus2 Enter CEE Data'!T204</f>
        <v>1.6E-2</v>
      </c>
      <c r="AG113" s="17">
        <f>'Focus2 Enter CEE Data'!U204</f>
        <v>8.7999999999999995E-2</v>
      </c>
      <c r="AH113" s="17">
        <f>'Focus2 Enter CEE Data'!V204</f>
        <v>2.3E-2</v>
      </c>
      <c r="AI113" s="17">
        <f>'Focus2 Enter CEE Data'!W204</f>
        <v>4.0000000000000001E-3</v>
      </c>
      <c r="AJ113" s="19">
        <f t="shared" si="18"/>
        <v>0.999</v>
      </c>
      <c r="AK113" s="16">
        <f>'Focus2 Enter CEE Data'!AC203</f>
        <v>66</v>
      </c>
      <c r="AL113" s="16">
        <f>'Focus2 Enter CEE Data'!AD203</f>
        <v>7</v>
      </c>
      <c r="AM113" s="16">
        <f>'Focus2 Enter CEE Data'!AE203</f>
        <v>4</v>
      </c>
      <c r="AN113" s="16">
        <f>'Focus2 Enter CEE Data'!AF203</f>
        <v>64</v>
      </c>
      <c r="AO113" s="16">
        <f>'Focus2 Enter CEE Data'!AG203</f>
        <v>24</v>
      </c>
      <c r="AP113" s="16">
        <f>'Focus2 Enter CEE Data'!AH203</f>
        <v>4</v>
      </c>
      <c r="AQ113" s="16">
        <f>'Focus2 Enter CEE Data'!AI203</f>
        <v>3</v>
      </c>
      <c r="AR113" s="16">
        <f>'Focus2 Enter CEE Data'!AJ203</f>
        <v>14</v>
      </c>
      <c r="AS113" s="16">
        <f>'Focus2 Enter CEE Data'!AK203</f>
        <v>2</v>
      </c>
      <c r="AT113" s="16">
        <f>'Focus2 Enter CEE Data'!AL203</f>
        <v>0</v>
      </c>
      <c r="AU113" s="18">
        <f t="shared" si="19"/>
        <v>188</v>
      </c>
      <c r="AV113" s="17">
        <f>'Focus2 Enter CEE Data'!AC204</f>
        <v>0.34599999999999997</v>
      </c>
      <c r="AW113" s="17">
        <f>'Focus2 Enter CEE Data'!AD204</f>
        <v>3.6999999999999998E-2</v>
      </c>
      <c r="AX113" s="17">
        <f>'Focus2 Enter CEE Data'!AE204</f>
        <v>2.1000000000000001E-2</v>
      </c>
      <c r="AY113" s="17">
        <f>'Focus2 Enter CEE Data'!AF204</f>
        <v>0.34</v>
      </c>
      <c r="AZ113" s="17">
        <f>'Focus2 Enter CEE Data'!AG204</f>
        <v>0.126</v>
      </c>
      <c r="BA113" s="17">
        <f>'Focus2 Enter CEE Data'!AH204</f>
        <v>2.1000000000000001E-2</v>
      </c>
      <c r="BB113" s="17">
        <f>'Focus2 Enter CEE Data'!AI204</f>
        <v>1.6E-2</v>
      </c>
      <c r="BC113" s="17">
        <f>'Focus2 Enter CEE Data'!AJ204</f>
        <v>8.8999999999999996E-2</v>
      </c>
      <c r="BD113" s="17">
        <f>'Focus2 Enter CEE Data'!AK204</f>
        <v>0.01</v>
      </c>
      <c r="BE113" s="17">
        <f>'Focus2 Enter CEE Data'!AL204</f>
        <v>0</v>
      </c>
      <c r="BF113" s="19">
        <f t="shared" si="20"/>
        <v>1.006</v>
      </c>
    </row>
    <row r="114" spans="7:58" x14ac:dyDescent="0.3">
      <c r="G114" s="15">
        <v>103</v>
      </c>
      <c r="L114" s="14" t="str">
        <f t="shared" si="13"/>
        <v>Mining and quarryingSkilled Technical</v>
      </c>
      <c r="M114" s="14" t="str">
        <f>Parameters1!$L$23</f>
        <v>Mining and quarrying</v>
      </c>
      <c r="N114" s="14" t="s">
        <v>14</v>
      </c>
      <c r="O114" s="16">
        <f>'Focus2 Enter CEE Data'!N205</f>
        <v>50135</v>
      </c>
      <c r="P114" s="16">
        <f>'Focus2 Enter CEE Data'!O205</f>
        <v>3489</v>
      </c>
      <c r="Q114" s="16">
        <f>'Focus2 Enter CEE Data'!P205</f>
        <v>512</v>
      </c>
      <c r="R114" s="16">
        <f>'Focus2 Enter CEE Data'!Q205</f>
        <v>13370</v>
      </c>
      <c r="S114" s="16">
        <f>'Focus2 Enter CEE Data'!R205</f>
        <v>15038</v>
      </c>
      <c r="T114" s="16">
        <f>'Focus2 Enter CEE Data'!S205</f>
        <v>1085</v>
      </c>
      <c r="U114" s="16">
        <f>'Focus2 Enter CEE Data'!T205</f>
        <v>349</v>
      </c>
      <c r="V114" s="16">
        <f>'Focus2 Enter CEE Data'!U205</f>
        <v>3510</v>
      </c>
      <c r="W114" s="16">
        <f>'Focus2 Enter CEE Data'!V205</f>
        <v>3139</v>
      </c>
      <c r="X114" s="16">
        <f>'Focus2 Enter CEE Data'!W205</f>
        <v>116</v>
      </c>
      <c r="Y114" s="18">
        <f t="shared" si="17"/>
        <v>90743</v>
      </c>
      <c r="Z114" s="17">
        <f>'Focus2 Enter CEE Data'!N206</f>
        <v>0.55200000000000005</v>
      </c>
      <c r="AA114" s="17">
        <f>'Focus2 Enter CEE Data'!O206</f>
        <v>3.7999999999999999E-2</v>
      </c>
      <c r="AB114" s="17">
        <f>'Focus2 Enter CEE Data'!P206</f>
        <v>6.0000000000000001E-3</v>
      </c>
      <c r="AC114" s="17">
        <f>'Focus2 Enter CEE Data'!Q206</f>
        <v>0.15</v>
      </c>
      <c r="AD114" s="17">
        <f>'Focus2 Enter CEE Data'!R206</f>
        <v>0.16600000000000001</v>
      </c>
      <c r="AE114" s="17">
        <f>'Focus2 Enter CEE Data'!S206</f>
        <v>1.2E-2</v>
      </c>
      <c r="AF114" s="17">
        <f>'Focus2 Enter CEE Data'!T206</f>
        <v>4.0000000000000001E-3</v>
      </c>
      <c r="AG114" s="17">
        <f>'Focus2 Enter CEE Data'!U206</f>
        <v>3.9E-2</v>
      </c>
      <c r="AH114" s="17">
        <f>'Focus2 Enter CEE Data'!V206</f>
        <v>3.5000000000000003E-2</v>
      </c>
      <c r="AI114" s="17">
        <f>'Focus2 Enter CEE Data'!W206</f>
        <v>1E-3</v>
      </c>
      <c r="AJ114" s="19">
        <f t="shared" si="18"/>
        <v>1.0030000000000001</v>
      </c>
      <c r="AK114" s="16">
        <f>'Focus2 Enter CEE Data'!AC205</f>
        <v>318</v>
      </c>
      <c r="AL114" s="16">
        <f>'Focus2 Enter CEE Data'!AD205</f>
        <v>33</v>
      </c>
      <c r="AM114" s="16">
        <f>'Focus2 Enter CEE Data'!AE205</f>
        <v>5</v>
      </c>
      <c r="AN114" s="16">
        <f>'Focus2 Enter CEE Data'!AF205</f>
        <v>153</v>
      </c>
      <c r="AO114" s="16">
        <f>'Focus2 Enter CEE Data'!AG205</f>
        <v>133</v>
      </c>
      <c r="AP114" s="16">
        <f>'Focus2 Enter CEE Data'!AH205</f>
        <v>17</v>
      </c>
      <c r="AQ114" s="16">
        <f>'Focus2 Enter CEE Data'!AI205</f>
        <v>4</v>
      </c>
      <c r="AR114" s="16">
        <f>'Focus2 Enter CEE Data'!AJ205</f>
        <v>51</v>
      </c>
      <c r="AS114" s="16">
        <f>'Focus2 Enter CEE Data'!AK205</f>
        <v>9</v>
      </c>
      <c r="AT114" s="16">
        <f>'Focus2 Enter CEE Data'!AL205</f>
        <v>0</v>
      </c>
      <c r="AU114" s="18">
        <f t="shared" si="19"/>
        <v>723</v>
      </c>
      <c r="AV114" s="17">
        <f>'Focus2 Enter CEE Data'!AC206</f>
        <v>0.44</v>
      </c>
      <c r="AW114" s="17">
        <f>'Focus2 Enter CEE Data'!AD206</f>
        <v>4.5999999999999999E-2</v>
      </c>
      <c r="AX114" s="17">
        <f>'Focus2 Enter CEE Data'!AE206</f>
        <v>7.0000000000000001E-3</v>
      </c>
      <c r="AY114" s="17">
        <f>'Focus2 Enter CEE Data'!AF206</f>
        <v>0.21</v>
      </c>
      <c r="AZ114" s="17">
        <f>'Focus2 Enter CEE Data'!AG206</f>
        <v>0.184</v>
      </c>
      <c r="BA114" s="17">
        <f>'Focus2 Enter CEE Data'!AH206</f>
        <v>2.4E-2</v>
      </c>
      <c r="BB114" s="17">
        <f>'Focus2 Enter CEE Data'!AI206</f>
        <v>6.0000000000000001E-3</v>
      </c>
      <c r="BC114" s="17">
        <f>'Focus2 Enter CEE Data'!AJ206</f>
        <v>7.0999999999999994E-2</v>
      </c>
      <c r="BD114" s="17">
        <f>'Focus2 Enter CEE Data'!AK206</f>
        <v>1.2E-2</v>
      </c>
      <c r="BE114" s="17">
        <f>'Focus2 Enter CEE Data'!AL206</f>
        <v>0</v>
      </c>
      <c r="BF114" s="19">
        <f t="shared" si="20"/>
        <v>1</v>
      </c>
    </row>
    <row r="115" spans="7:58" x14ac:dyDescent="0.3">
      <c r="G115" s="15">
        <v>104</v>
      </c>
      <c r="L115" s="14" t="str">
        <f t="shared" si="13"/>
        <v>Mining and quarryingSemi-skilled</v>
      </c>
      <c r="M115" s="14" t="str">
        <f>Parameters1!$L$23</f>
        <v>Mining and quarrying</v>
      </c>
      <c r="N115" s="14" t="s">
        <v>15</v>
      </c>
      <c r="O115" s="16">
        <f>'Focus2 Enter CEE Data'!N207</f>
        <v>124925</v>
      </c>
      <c r="P115" s="16">
        <f>'Focus2 Enter CEE Data'!O207</f>
        <v>3623</v>
      </c>
      <c r="Q115" s="16">
        <f>'Focus2 Enter CEE Data'!P207</f>
        <v>107</v>
      </c>
      <c r="R115" s="16">
        <f>'Focus2 Enter CEE Data'!Q207</f>
        <v>2414</v>
      </c>
      <c r="S115" s="16">
        <f>'Focus2 Enter CEE Data'!R207</f>
        <v>26299</v>
      </c>
      <c r="T115" s="16">
        <f>'Focus2 Enter CEE Data'!S207</f>
        <v>1195</v>
      </c>
      <c r="U115" s="16">
        <f>'Focus2 Enter CEE Data'!T207</f>
        <v>106</v>
      </c>
      <c r="V115" s="16">
        <f>'Focus2 Enter CEE Data'!U207</f>
        <v>1269</v>
      </c>
      <c r="W115" s="16">
        <f>'Focus2 Enter CEE Data'!V207</f>
        <v>16832</v>
      </c>
      <c r="X115" s="16">
        <f>'Focus2 Enter CEE Data'!W207</f>
        <v>348</v>
      </c>
      <c r="Y115" s="18">
        <f>SUM(O115:X115)</f>
        <v>177118</v>
      </c>
      <c r="Z115" s="17">
        <f>'Focus2 Enter CEE Data'!N208</f>
        <v>0.70499999999999996</v>
      </c>
      <c r="AA115" s="17">
        <f>'Focus2 Enter CEE Data'!O208</f>
        <v>0.02</v>
      </c>
      <c r="AB115" s="17">
        <f>'Focus2 Enter CEE Data'!P208</f>
        <v>1E-3</v>
      </c>
      <c r="AC115" s="17">
        <f>'Focus2 Enter CEE Data'!Q208</f>
        <v>0.01</v>
      </c>
      <c r="AD115" s="17">
        <f>'Focus2 Enter CEE Data'!R208</f>
        <v>0.14799999999999999</v>
      </c>
      <c r="AE115" s="17">
        <f>'Focus2 Enter CEE Data'!S208</f>
        <v>7.0000000000000001E-3</v>
      </c>
      <c r="AF115" s="17">
        <f>'Focus2 Enter CEE Data'!T208</f>
        <v>1E-3</v>
      </c>
      <c r="AG115" s="17">
        <f>'Focus2 Enter CEE Data'!U208</f>
        <v>7.0000000000000001E-3</v>
      </c>
      <c r="AH115" s="17">
        <f>'Focus2 Enter CEE Data'!V208</f>
        <v>9.5000000000000001E-2</v>
      </c>
      <c r="AI115" s="17">
        <f>'Focus2 Enter CEE Data'!W208</f>
        <v>2E-3</v>
      </c>
      <c r="AJ115" s="19">
        <f t="shared" si="18"/>
        <v>0.996</v>
      </c>
      <c r="AK115" s="16">
        <f>'Focus2 Enter CEE Data'!AC207</f>
        <v>722</v>
      </c>
      <c r="AL115" s="16">
        <f>'Focus2 Enter CEE Data'!AD207</f>
        <v>45</v>
      </c>
      <c r="AM115" s="16">
        <f>'Focus2 Enter CEE Data'!AE207</f>
        <v>5</v>
      </c>
      <c r="AN115" s="16">
        <f>'Focus2 Enter CEE Data'!AF207</f>
        <v>51</v>
      </c>
      <c r="AO115" s="16">
        <f>'Focus2 Enter CEE Data'!AG207</f>
        <v>281</v>
      </c>
      <c r="AP115" s="16">
        <f>'Focus2 Enter CEE Data'!AH207</f>
        <v>47</v>
      </c>
      <c r="AQ115" s="16">
        <f>'Focus2 Enter CEE Data'!AI207</f>
        <v>7</v>
      </c>
      <c r="AR115" s="16">
        <f>'Focus2 Enter CEE Data'!AJ207</f>
        <v>23</v>
      </c>
      <c r="AS115" s="16">
        <f>'Focus2 Enter CEE Data'!AK207</f>
        <v>135</v>
      </c>
      <c r="AT115" s="16">
        <f>'Focus2 Enter CEE Data'!AL207</f>
        <v>1</v>
      </c>
      <c r="AU115" s="18">
        <f t="shared" si="19"/>
        <v>1317</v>
      </c>
      <c r="AV115" s="17">
        <f>'Focus2 Enter CEE Data'!AC208</f>
        <v>0.54800000000000004</v>
      </c>
      <c r="AW115" s="17">
        <f>'Focus2 Enter CEE Data'!AD208</f>
        <v>3.4000000000000002E-2</v>
      </c>
      <c r="AX115" s="17">
        <f>'Focus2 Enter CEE Data'!AE208</f>
        <v>4.0000000000000001E-3</v>
      </c>
      <c r="AY115" s="17">
        <f>'Focus2 Enter CEE Data'!AF208</f>
        <v>0.04</v>
      </c>
      <c r="AZ115" s="17">
        <f>'Focus2 Enter CEE Data'!AG208</f>
        <v>0.21299999999999999</v>
      </c>
      <c r="BA115" s="17">
        <f>'Focus2 Enter CEE Data'!AH208</f>
        <v>3.5999999999999997E-2</v>
      </c>
      <c r="BB115" s="17">
        <f>'Focus2 Enter CEE Data'!AI208</f>
        <v>5.0000000000000001E-3</v>
      </c>
      <c r="BC115" s="17">
        <f>'Focus2 Enter CEE Data'!AJ208</f>
        <v>1.7000000000000001E-2</v>
      </c>
      <c r="BD115" s="17">
        <f>'Focus2 Enter CEE Data'!AK208</f>
        <v>0.10299999999999999</v>
      </c>
      <c r="BE115" s="17">
        <f>'Focus2 Enter CEE Data'!AL208</f>
        <v>1E-3</v>
      </c>
      <c r="BF115" s="19">
        <f t="shared" si="20"/>
        <v>1.0010000000000001</v>
      </c>
    </row>
    <row r="116" spans="7:58" x14ac:dyDescent="0.3">
      <c r="G116" s="15">
        <v>105</v>
      </c>
      <c r="L116" s="14" t="str">
        <f t="shared" si="13"/>
        <v>Mining and quarryingUnskilled</v>
      </c>
      <c r="M116" s="14" t="str">
        <f>Parameters1!$L$23</f>
        <v>Mining and quarrying</v>
      </c>
      <c r="N116" s="14" t="s">
        <v>16</v>
      </c>
      <c r="O116" s="16">
        <f>'Focus2 Enter CEE Data'!N209</f>
        <v>57698</v>
      </c>
      <c r="P116" s="16">
        <f>'Focus2 Enter CEE Data'!O209</f>
        <v>984</v>
      </c>
      <c r="Q116" s="16">
        <f>'Focus2 Enter CEE Data'!P209</f>
        <v>38</v>
      </c>
      <c r="R116" s="16">
        <f>'Focus2 Enter CEE Data'!Q209</f>
        <v>501</v>
      </c>
      <c r="S116" s="16">
        <f>'Focus2 Enter CEE Data'!R209</f>
        <v>17277</v>
      </c>
      <c r="T116" s="16">
        <f>'Focus2 Enter CEE Data'!S209</f>
        <v>307</v>
      </c>
      <c r="U116" s="16">
        <f>'Focus2 Enter CEE Data'!T209</f>
        <v>16</v>
      </c>
      <c r="V116" s="16">
        <f>'Focus2 Enter CEE Data'!U209</f>
        <v>90</v>
      </c>
      <c r="W116" s="16">
        <f>'Focus2 Enter CEE Data'!V209</f>
        <v>7357</v>
      </c>
      <c r="X116" s="16">
        <f>'Focus2 Enter CEE Data'!W209</f>
        <v>909</v>
      </c>
      <c r="Y116" s="18">
        <f t="shared" ref="Y116" si="21">SUM(O116:X116)</f>
        <v>85177</v>
      </c>
      <c r="Z116" s="17">
        <f>'Focus2 Enter CEE Data'!N210</f>
        <v>0.67700000000000005</v>
      </c>
      <c r="AA116" s="17">
        <f>'Focus2 Enter CEE Data'!O210</f>
        <v>1.2E-2</v>
      </c>
      <c r="AB116" s="17">
        <f>'Focus2 Enter CEE Data'!P210</f>
        <v>0</v>
      </c>
      <c r="AC116" s="17">
        <f>'Focus2 Enter CEE Data'!Q210</f>
        <v>0.01</v>
      </c>
      <c r="AD116" s="17">
        <f>'Focus2 Enter CEE Data'!R210</f>
        <v>0.20300000000000001</v>
      </c>
      <c r="AE116" s="17">
        <f>'Focus2 Enter CEE Data'!S210</f>
        <v>4.0000000000000001E-3</v>
      </c>
      <c r="AF116" s="17">
        <f>'Focus2 Enter CEE Data'!T210</f>
        <v>0</v>
      </c>
      <c r="AG116" s="17">
        <f>'Focus2 Enter CEE Data'!U210</f>
        <v>1E-3</v>
      </c>
      <c r="AH116" s="17">
        <f>'Focus2 Enter CEE Data'!V210</f>
        <v>8.5999999999999993E-2</v>
      </c>
      <c r="AI116" s="17">
        <f>'Focus2 Enter CEE Data'!W210</f>
        <v>1.0999999999999999E-2</v>
      </c>
      <c r="AJ116" s="19">
        <f t="shared" si="18"/>
        <v>1.004</v>
      </c>
      <c r="AK116" s="16">
        <f>'Focus2 Enter CEE Data'!AC209</f>
        <v>734</v>
      </c>
      <c r="AL116" s="16">
        <f>'Focus2 Enter CEE Data'!AD209</f>
        <v>30</v>
      </c>
      <c r="AM116" s="16">
        <f>'Focus2 Enter CEE Data'!AE209</f>
        <v>4</v>
      </c>
      <c r="AN116" s="16">
        <f>'Focus2 Enter CEE Data'!AF209</f>
        <v>5</v>
      </c>
      <c r="AO116" s="16">
        <f>'Focus2 Enter CEE Data'!AG209</f>
        <v>372</v>
      </c>
      <c r="AP116" s="16">
        <f>'Focus2 Enter CEE Data'!AH209</f>
        <v>34</v>
      </c>
      <c r="AQ116" s="16">
        <f>'Focus2 Enter CEE Data'!AI209</f>
        <v>5</v>
      </c>
      <c r="AR116" s="16">
        <f>'Focus2 Enter CEE Data'!AJ209</f>
        <v>0</v>
      </c>
      <c r="AS116" s="16">
        <f>'Focus2 Enter CEE Data'!AK209</f>
        <v>97</v>
      </c>
      <c r="AT116" s="16">
        <f>'Focus2 Enter CEE Data'!AL209</f>
        <v>2</v>
      </c>
      <c r="AU116" s="18">
        <f t="shared" si="19"/>
        <v>1283</v>
      </c>
      <c r="AV116" s="17">
        <f>'Focus2 Enter CEE Data'!AC210</f>
        <v>0.57199999999999995</v>
      </c>
      <c r="AW116" s="17">
        <f>'Focus2 Enter CEE Data'!AD210</f>
        <v>2.3E-2</v>
      </c>
      <c r="AX116" s="17">
        <f>'Focus2 Enter CEE Data'!AE210</f>
        <v>3.0000000000000001E-3</v>
      </c>
      <c r="AY116" s="17">
        <f>'Focus2 Enter CEE Data'!AF210</f>
        <v>0</v>
      </c>
      <c r="AZ116" s="17">
        <f>'Focus2 Enter CEE Data'!AG210</f>
        <v>0.28999999999999998</v>
      </c>
      <c r="BA116" s="17">
        <f>'Focus2 Enter CEE Data'!AH210</f>
        <v>2.7E-2</v>
      </c>
      <c r="BB116" s="17">
        <f>'Focus2 Enter CEE Data'!AI210</f>
        <v>4.0000000000000001E-3</v>
      </c>
      <c r="BC116" s="17">
        <f>'Focus2 Enter CEE Data'!AJ210</f>
        <v>0</v>
      </c>
      <c r="BD116" s="17">
        <f>'Focus2 Enter CEE Data'!AK210</f>
        <v>7.5999999999999998E-2</v>
      </c>
      <c r="BE116" s="17">
        <f>'Focus2 Enter CEE Data'!AL210</f>
        <v>2E-3</v>
      </c>
      <c r="BF116" s="19">
        <f t="shared" si="20"/>
        <v>0.99699999999999989</v>
      </c>
    </row>
    <row r="117" spans="7:58" x14ac:dyDescent="0.3">
      <c r="G117" s="15">
        <v>106</v>
      </c>
      <c r="L117" s="14" t="str">
        <f t="shared" si="13"/>
        <v>Mining and quarryingTotal Permanent</v>
      </c>
      <c r="M117" s="14" t="str">
        <f>Parameters1!$L$23</f>
        <v>Mining and quarrying</v>
      </c>
      <c r="N117" s="14" t="s">
        <v>17</v>
      </c>
      <c r="O117" s="16">
        <f>'Focus2 Enter CEE Data'!N211</f>
        <v>241831</v>
      </c>
      <c r="P117" s="16">
        <f>'Focus2 Enter CEE Data'!O211</f>
        <v>8969</v>
      </c>
      <c r="Q117" s="16">
        <f>'Focus2 Enter CEE Data'!P211</f>
        <v>1417</v>
      </c>
      <c r="R117" s="16">
        <f>'Focus2 Enter CEE Data'!Q211</f>
        <v>25260</v>
      </c>
      <c r="S117" s="16">
        <f>'Focus2 Enter CEE Data'!R211</f>
        <v>63112</v>
      </c>
      <c r="T117" s="16">
        <f>'Focus2 Enter CEE Data'!S211</f>
        <v>2982</v>
      </c>
      <c r="U117" s="16">
        <f>'Focus2 Enter CEE Data'!T211</f>
        <v>965</v>
      </c>
      <c r="V117" s="16">
        <f>'Focus2 Enter CEE Data'!U211</f>
        <v>7397</v>
      </c>
      <c r="W117" s="16">
        <f>'Focus2 Enter CEE Data'!V211</f>
        <v>28034</v>
      </c>
      <c r="X117" s="16">
        <f>'Focus2 Enter CEE Data'!W211</f>
        <v>1495</v>
      </c>
      <c r="Y117" s="18">
        <f>SUM(O117:X117)</f>
        <v>381462</v>
      </c>
      <c r="Z117" s="17">
        <f>'Focus2 Enter CEE Data'!N212</f>
        <v>0.63400000000000001</v>
      </c>
      <c r="AA117" s="17">
        <f>'Focus2 Enter CEE Data'!O212</f>
        <v>2.4E-2</v>
      </c>
      <c r="AB117" s="17">
        <f>'Focus2 Enter CEE Data'!P212</f>
        <v>4.0000000000000001E-3</v>
      </c>
      <c r="AC117" s="17">
        <f>'Focus2 Enter CEE Data'!Q212</f>
        <v>6.6000000000000003E-2</v>
      </c>
      <c r="AD117" s="17">
        <f>'Focus2 Enter CEE Data'!R212</f>
        <v>0.16500000000000001</v>
      </c>
      <c r="AE117" s="17">
        <f>'Focus2 Enter CEE Data'!S212</f>
        <v>8.0000000000000002E-3</v>
      </c>
      <c r="AF117" s="17">
        <f>'Focus2 Enter CEE Data'!T212</f>
        <v>3.0000000000000001E-3</v>
      </c>
      <c r="AG117" s="17">
        <f>'Focus2 Enter CEE Data'!U212</f>
        <v>1.9E-2</v>
      </c>
      <c r="AH117" s="17">
        <f>'Focus2 Enter CEE Data'!V212</f>
        <v>7.2999999999999995E-2</v>
      </c>
      <c r="AI117" s="17">
        <f>'Focus2 Enter CEE Data'!W212</f>
        <v>4.0000000000000001E-3</v>
      </c>
      <c r="AJ117" s="19">
        <f t="shared" si="18"/>
        <v>1</v>
      </c>
      <c r="AK117" s="16">
        <f>'Focus2 Enter CEE Data'!AC211</f>
        <v>1862</v>
      </c>
      <c r="AL117" s="16">
        <f>'Focus2 Enter CEE Data'!AD211</f>
        <v>118</v>
      </c>
      <c r="AM117" s="16">
        <f>'Focus2 Enter CEE Data'!AE211</f>
        <v>20</v>
      </c>
      <c r="AN117" s="16">
        <f>'Focus2 Enter CEE Data'!AF211</f>
        <v>310</v>
      </c>
      <c r="AO117" s="16">
        <f>'Focus2 Enter CEE Data'!AG211</f>
        <v>820</v>
      </c>
      <c r="AP117" s="16">
        <f>'Focus2 Enter CEE Data'!AH211</f>
        <v>103</v>
      </c>
      <c r="AQ117" s="16">
        <f>'Focus2 Enter CEE Data'!AI211</f>
        <v>24</v>
      </c>
      <c r="AR117" s="16">
        <f>'Focus2 Enter CEE Data'!AJ211</f>
        <v>99</v>
      </c>
      <c r="AS117" s="16">
        <f>'Focus2 Enter CEE Data'!AK211</f>
        <v>246</v>
      </c>
      <c r="AT117" s="16">
        <f>'Focus2 Enter CEE Data'!AL211</f>
        <v>3</v>
      </c>
      <c r="AU117" s="18">
        <f t="shared" si="19"/>
        <v>3605</v>
      </c>
      <c r="AV117" s="17">
        <f>'Focus2 Enter CEE Data'!AC212</f>
        <v>0.51700000000000002</v>
      </c>
      <c r="AW117" s="17">
        <f>'Focus2 Enter CEE Data'!AD212</f>
        <v>3.3000000000000002E-2</v>
      </c>
      <c r="AX117" s="17">
        <f>'Focus2 Enter CEE Data'!AE212</f>
        <v>6.0000000000000001E-3</v>
      </c>
      <c r="AY117" s="17">
        <f>'Focus2 Enter CEE Data'!AF212</f>
        <v>8.5999999999999993E-2</v>
      </c>
      <c r="AZ117" s="17">
        <f>'Focus2 Enter CEE Data'!AG212</f>
        <v>0.22700000000000001</v>
      </c>
      <c r="BA117" s="17">
        <f>'Focus2 Enter CEE Data'!AH212</f>
        <v>2.9000000000000001E-2</v>
      </c>
      <c r="BB117" s="17">
        <f>'Focus2 Enter CEE Data'!AI212</f>
        <v>7.0000000000000001E-3</v>
      </c>
      <c r="BC117" s="17">
        <f>'Focus2 Enter CEE Data'!AJ212</f>
        <v>2.7E-2</v>
      </c>
      <c r="BD117" s="17">
        <f>'Focus2 Enter CEE Data'!AK212</f>
        <v>6.8000000000000005E-2</v>
      </c>
      <c r="BE117" s="17">
        <f>'Focus2 Enter CEE Data'!AL212</f>
        <v>1E-3</v>
      </c>
      <c r="BF117" s="19">
        <f t="shared" si="20"/>
        <v>1.0009999999999999</v>
      </c>
    </row>
    <row r="118" spans="7:58" x14ac:dyDescent="0.3">
      <c r="G118" s="15">
        <v>107</v>
      </c>
      <c r="L118" s="14" t="str">
        <f t="shared" si="13"/>
        <v>Mining and quarryingTemporary employees</v>
      </c>
      <c r="M118" s="14" t="str">
        <f>Parameters1!$L$23</f>
        <v>Mining and quarrying</v>
      </c>
      <c r="N118" s="14" t="s">
        <v>18</v>
      </c>
      <c r="O118" s="16">
        <f>'Focus2 Enter CEE Data'!N213</f>
        <v>6889</v>
      </c>
      <c r="P118" s="16">
        <f>'Focus2 Enter CEE Data'!O213</f>
        <v>433</v>
      </c>
      <c r="Q118" s="16">
        <f>'Focus2 Enter CEE Data'!P213</f>
        <v>32</v>
      </c>
      <c r="R118" s="16">
        <f>'Focus2 Enter CEE Data'!Q213</f>
        <v>352</v>
      </c>
      <c r="S118" s="16">
        <f>'Focus2 Enter CEE Data'!R213</f>
        <v>7234</v>
      </c>
      <c r="T118" s="16">
        <f>'Focus2 Enter CEE Data'!S213</f>
        <v>180</v>
      </c>
      <c r="U118" s="16">
        <f>'Focus2 Enter CEE Data'!T213</f>
        <v>20</v>
      </c>
      <c r="V118" s="16">
        <f>'Focus2 Enter CEE Data'!U213</f>
        <v>125</v>
      </c>
      <c r="W118" s="16">
        <f>'Focus2 Enter CEE Data'!V213</f>
        <v>46</v>
      </c>
      <c r="X118" s="16">
        <f>'Focus2 Enter CEE Data'!W213</f>
        <v>9</v>
      </c>
      <c r="Y118" s="18">
        <f t="shared" ref="Y118:Y123" si="22">SUM(O118:X118)</f>
        <v>15320</v>
      </c>
      <c r="Z118" s="17">
        <f>'Focus2 Enter CEE Data'!N214</f>
        <v>0.45</v>
      </c>
      <c r="AA118" s="17">
        <f>'Focus2 Enter CEE Data'!O214</f>
        <v>2.8000000000000001E-2</v>
      </c>
      <c r="AB118" s="17">
        <f>'Focus2 Enter CEE Data'!P214</f>
        <v>2E-3</v>
      </c>
      <c r="AC118" s="17">
        <f>'Focus2 Enter CEE Data'!Q214</f>
        <v>2.3E-2</v>
      </c>
      <c r="AD118" s="17">
        <f>'Focus2 Enter CEE Data'!R214</f>
        <v>0.47199999999999998</v>
      </c>
      <c r="AE118" s="17">
        <f>'Focus2 Enter CEE Data'!S214</f>
        <v>1.2E-2</v>
      </c>
      <c r="AF118" s="17">
        <f>'Focus2 Enter CEE Data'!T214</f>
        <v>1E-3</v>
      </c>
      <c r="AG118" s="17">
        <f>'Focus2 Enter CEE Data'!U214</f>
        <v>8.0000000000000002E-3</v>
      </c>
      <c r="AH118" s="17">
        <f>'Focus2 Enter CEE Data'!V214</f>
        <v>3.0000000000000001E-3</v>
      </c>
      <c r="AI118" s="17">
        <f>'Focus2 Enter CEE Data'!W214</f>
        <v>1E-3</v>
      </c>
      <c r="AJ118" s="19">
        <f t="shared" si="18"/>
        <v>1</v>
      </c>
      <c r="AK118" s="16">
        <f>'Focus2 Enter CEE Data'!AC213</f>
        <v>251</v>
      </c>
      <c r="AL118" s="16">
        <f>'Focus2 Enter CEE Data'!AD213</f>
        <v>17</v>
      </c>
      <c r="AM118" s="16">
        <f>'Focus2 Enter CEE Data'!AE213</f>
        <v>4</v>
      </c>
      <c r="AN118" s="16">
        <f>'Focus2 Enter CEE Data'!AF213</f>
        <v>2</v>
      </c>
      <c r="AO118" s="16">
        <f>'Focus2 Enter CEE Data'!AG213</f>
        <v>296</v>
      </c>
      <c r="AP118" s="16">
        <f>'Focus2 Enter CEE Data'!AH213</f>
        <v>23</v>
      </c>
      <c r="AQ118" s="16">
        <f>'Focus2 Enter CEE Data'!AI213</f>
        <v>9</v>
      </c>
      <c r="AR118" s="16">
        <f>'Focus2 Enter CEE Data'!AJ213</f>
        <v>2</v>
      </c>
      <c r="AS118" s="16">
        <f>'Focus2 Enter CEE Data'!AK213</f>
        <v>0</v>
      </c>
      <c r="AT118" s="16">
        <f>'Focus2 Enter CEE Data'!AL213</f>
        <v>0</v>
      </c>
      <c r="AU118" s="18">
        <f t="shared" si="19"/>
        <v>604</v>
      </c>
      <c r="AV118" s="17">
        <f>'Focus2 Enter CEE Data'!AC214</f>
        <v>0.41599999999999998</v>
      </c>
      <c r="AW118" s="17">
        <f>'Focus2 Enter CEE Data'!AD214</f>
        <v>2.8000000000000001E-2</v>
      </c>
      <c r="AX118" s="17">
        <f>'Focus2 Enter CEE Data'!AE214</f>
        <v>7.0000000000000001E-3</v>
      </c>
      <c r="AY118" s="17">
        <f>'Focus2 Enter CEE Data'!AF214</f>
        <v>3.3E-3</v>
      </c>
      <c r="AZ118" s="17">
        <f>'Focus2 Enter CEE Data'!AG214</f>
        <v>0.49</v>
      </c>
      <c r="BA118" s="17">
        <f>'Focus2 Enter CEE Data'!AH214</f>
        <v>3.7999999999999999E-2</v>
      </c>
      <c r="BB118" s="17">
        <f>'Focus2 Enter CEE Data'!AI214</f>
        <v>1.4999999999999999E-2</v>
      </c>
      <c r="BC118" s="17">
        <f>'Focus2 Enter CEE Data'!AJ214</f>
        <v>3.0000000000000001E-3</v>
      </c>
      <c r="BD118" s="17">
        <f>'Focus2 Enter CEE Data'!AK214</f>
        <v>0</v>
      </c>
      <c r="BE118" s="17">
        <f>'Focus2 Enter CEE Data'!AL214</f>
        <v>0</v>
      </c>
      <c r="BF118" s="19">
        <f t="shared" si="20"/>
        <v>1.0003</v>
      </c>
    </row>
    <row r="119" spans="7:58" x14ac:dyDescent="0.3">
      <c r="G119" s="15">
        <v>108</v>
      </c>
      <c r="L119" s="14" t="str">
        <f t="shared" si="13"/>
        <v>Mining and quarryingGrand Total</v>
      </c>
      <c r="M119" s="14" t="str">
        <f>Parameters1!$L$23</f>
        <v>Mining and quarrying</v>
      </c>
      <c r="N119" s="14" t="s">
        <v>19</v>
      </c>
      <c r="O119" s="16">
        <f>'Focus2 Enter CEE Data'!N215</f>
        <v>248720</v>
      </c>
      <c r="P119" s="16">
        <f>'Focus2 Enter CEE Data'!O215</f>
        <v>9402</v>
      </c>
      <c r="Q119" s="16">
        <f>'Focus2 Enter CEE Data'!P215</f>
        <v>1449</v>
      </c>
      <c r="R119" s="16">
        <f>'Focus2 Enter CEE Data'!Q215</f>
        <v>25612</v>
      </c>
      <c r="S119" s="16">
        <f>'Focus2 Enter CEE Data'!R215</f>
        <v>70346</v>
      </c>
      <c r="T119" s="16">
        <f>'Focus2 Enter CEE Data'!S215</f>
        <v>3162</v>
      </c>
      <c r="U119" s="16">
        <f>'Focus2 Enter CEE Data'!T215</f>
        <v>985</v>
      </c>
      <c r="V119" s="16">
        <f>'Focus2 Enter CEE Data'!U215</f>
        <v>7522</v>
      </c>
      <c r="W119" s="16">
        <f>'Focus2 Enter CEE Data'!V215</f>
        <v>28080</v>
      </c>
      <c r="X119" s="16">
        <f>'Focus2 Enter CEE Data'!W215</f>
        <v>1504</v>
      </c>
      <c r="Y119" s="18">
        <f t="shared" si="22"/>
        <v>396782</v>
      </c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9">
        <f t="shared" si="18"/>
        <v>0</v>
      </c>
      <c r="AK119" s="16">
        <f>'Focus2 Enter CEE Data'!AC215</f>
        <v>2113</v>
      </c>
      <c r="AL119" s="16">
        <f>'Focus2 Enter CEE Data'!AD215</f>
        <v>135</v>
      </c>
      <c r="AM119" s="16">
        <f>'Focus2 Enter CEE Data'!AE215</f>
        <v>24</v>
      </c>
      <c r="AN119" s="16">
        <f>'Focus2 Enter CEE Data'!AF215</f>
        <v>312</v>
      </c>
      <c r="AO119" s="16">
        <f>'Focus2 Enter CEE Data'!AG215</f>
        <v>1116</v>
      </c>
      <c r="AP119" s="16">
        <f>'Focus2 Enter CEE Data'!AH215</f>
        <v>126</v>
      </c>
      <c r="AQ119" s="16">
        <f>'Focus2 Enter CEE Data'!AI215</f>
        <v>33</v>
      </c>
      <c r="AR119" s="16">
        <f>'Focus2 Enter CEE Data'!AJ215</f>
        <v>101</v>
      </c>
      <c r="AS119" s="16">
        <f>'Focus2 Enter CEE Data'!AK215</f>
        <v>246</v>
      </c>
      <c r="AT119" s="16">
        <f>'Focus2 Enter CEE Data'!AL215</f>
        <v>3</v>
      </c>
      <c r="AU119" s="18">
        <f t="shared" si="19"/>
        <v>4209</v>
      </c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9">
        <f t="shared" si="20"/>
        <v>0</v>
      </c>
    </row>
    <row r="120" spans="7:58" x14ac:dyDescent="0.3">
      <c r="G120" s="15">
        <v>109</v>
      </c>
      <c r="L120" s="14" t="str">
        <f t="shared" si="13"/>
        <v>Professional, scientific and technical activitiesTop Management</v>
      </c>
      <c r="M120" s="14" t="str">
        <f>Parameters1!$L$24</f>
        <v>Professional, scientific and technical activities</v>
      </c>
      <c r="N120" s="14" t="s">
        <v>11</v>
      </c>
      <c r="O120" s="16">
        <f>'Focus2 Enter CEE Data'!N216</f>
        <v>350</v>
      </c>
      <c r="P120" s="16">
        <f>'Focus2 Enter CEE Data'!O216</f>
        <v>94</v>
      </c>
      <c r="Q120" s="16">
        <f>'Focus2 Enter CEE Data'!P216</f>
        <v>237</v>
      </c>
      <c r="R120" s="16">
        <f>'Focus2 Enter CEE Data'!Q216</f>
        <v>1487</v>
      </c>
      <c r="S120" s="16">
        <f>'Focus2 Enter CEE Data'!R216</f>
        <v>244</v>
      </c>
      <c r="T120" s="16">
        <f>'Focus2 Enter CEE Data'!S216</f>
        <v>93</v>
      </c>
      <c r="U120" s="16">
        <f>'Focus2 Enter CEE Data'!T216</f>
        <v>193</v>
      </c>
      <c r="V120" s="16">
        <f>'Focus2 Enter CEE Data'!U216</f>
        <v>679</v>
      </c>
      <c r="W120" s="16">
        <f>'Focus2 Enter CEE Data'!V216</f>
        <v>74</v>
      </c>
      <c r="X120" s="16">
        <f>'Focus2 Enter CEE Data'!W216</f>
        <v>28</v>
      </c>
      <c r="Y120" s="18">
        <f t="shared" si="22"/>
        <v>3479</v>
      </c>
      <c r="Z120" s="17">
        <f>'Focus2 Enter CEE Data'!N217</f>
        <v>0.10100000000000001</v>
      </c>
      <c r="AA120" s="17">
        <f>'Focus2 Enter CEE Data'!O217</f>
        <v>2.7E-2</v>
      </c>
      <c r="AB120" s="17">
        <f>'Focus2 Enter CEE Data'!P217</f>
        <v>6.8000000000000005E-2</v>
      </c>
      <c r="AC120" s="17">
        <f>'Focus2 Enter CEE Data'!Q217</f>
        <v>0.43</v>
      </c>
      <c r="AD120" s="17">
        <f>'Focus2 Enter CEE Data'!R217</f>
        <v>7.0000000000000007E-2</v>
      </c>
      <c r="AE120" s="17">
        <f>'Focus2 Enter CEE Data'!S217</f>
        <v>2.7E-2</v>
      </c>
      <c r="AF120" s="17">
        <f>'Focus2 Enter CEE Data'!T217</f>
        <v>5.5E-2</v>
      </c>
      <c r="AG120" s="17">
        <f>'Focus2 Enter CEE Data'!U217</f>
        <v>0.19500000000000001</v>
      </c>
      <c r="AH120" s="17">
        <f>'Focus2 Enter CEE Data'!V217</f>
        <v>2.1000000000000001E-2</v>
      </c>
      <c r="AI120" s="17">
        <f>'Focus2 Enter CEE Data'!W217</f>
        <v>8.0000000000000002E-3</v>
      </c>
      <c r="AJ120" s="19">
        <f t="shared" si="18"/>
        <v>1.002</v>
      </c>
      <c r="AK120" s="16">
        <f>'Focus2 Enter CEE Data'!AC216</f>
        <v>4</v>
      </c>
      <c r="AL120" s="16">
        <f>'Focus2 Enter CEE Data'!AD216</f>
        <v>6</v>
      </c>
      <c r="AM120" s="16">
        <f>'Focus2 Enter CEE Data'!AE216</f>
        <v>3</v>
      </c>
      <c r="AN120" s="16">
        <f>'Focus2 Enter CEE Data'!AF216</f>
        <v>19</v>
      </c>
      <c r="AO120" s="16">
        <f>'Focus2 Enter CEE Data'!AG216</f>
        <v>4</v>
      </c>
      <c r="AP120" s="16">
        <f>'Focus2 Enter CEE Data'!AH216</f>
        <v>2</v>
      </c>
      <c r="AQ120" s="16">
        <f>'Focus2 Enter CEE Data'!AI216</f>
        <v>5</v>
      </c>
      <c r="AR120" s="16">
        <f>'Focus2 Enter CEE Data'!AJ216</f>
        <v>8</v>
      </c>
      <c r="AS120" s="16">
        <f>'Focus2 Enter CEE Data'!AK216</f>
        <v>0</v>
      </c>
      <c r="AT120" s="16">
        <f>'Focus2 Enter CEE Data'!AL216</f>
        <v>0</v>
      </c>
      <c r="AU120" s="18">
        <f t="shared" si="19"/>
        <v>51</v>
      </c>
      <c r="AV120" s="17">
        <f>'Focus2 Enter CEE Data'!AC217</f>
        <v>7.8E-2</v>
      </c>
      <c r="AW120" s="17">
        <f>'Focus2 Enter CEE Data'!AD217</f>
        <v>0.11799999999999999</v>
      </c>
      <c r="AX120" s="17">
        <f>'Focus2 Enter CEE Data'!AE217</f>
        <v>5.8999999999999997E-2</v>
      </c>
      <c r="AY120" s="17">
        <f>'Focus2 Enter CEE Data'!AF217</f>
        <v>0.37</v>
      </c>
      <c r="AZ120" s="17">
        <f>'Focus2 Enter CEE Data'!AG217</f>
        <v>7.8E-2</v>
      </c>
      <c r="BA120" s="17">
        <f>'Focus2 Enter CEE Data'!AH217</f>
        <v>3.9E-2</v>
      </c>
      <c r="BB120" s="17">
        <f>'Focus2 Enter CEE Data'!AI217</f>
        <v>9.8000000000000004E-2</v>
      </c>
      <c r="BC120" s="17">
        <f>'Focus2 Enter CEE Data'!AJ217</f>
        <v>0.157</v>
      </c>
      <c r="BD120" s="17">
        <f>'Focus2 Enter CEE Data'!AK217</f>
        <v>0</v>
      </c>
      <c r="BE120" s="17">
        <f>'Focus2 Enter CEE Data'!AL217</f>
        <v>0</v>
      </c>
      <c r="BF120" s="19">
        <f t="shared" si="20"/>
        <v>0.997</v>
      </c>
    </row>
    <row r="121" spans="7:58" x14ac:dyDescent="0.3">
      <c r="G121" s="15">
        <v>110</v>
      </c>
      <c r="L121" s="14" t="str">
        <f t="shared" si="13"/>
        <v>Professional, scientific and technical activitiesSenior Management</v>
      </c>
      <c r="M121" s="14" t="str">
        <f>Parameters1!$L$24</f>
        <v>Professional, scientific and technical activities</v>
      </c>
      <c r="N121" s="14" t="s">
        <v>12</v>
      </c>
      <c r="O121" s="16">
        <f>'Focus2 Enter CEE Data'!N218</f>
        <v>850</v>
      </c>
      <c r="P121" s="16">
        <f>'Focus2 Enter CEE Data'!O218</f>
        <v>253</v>
      </c>
      <c r="Q121" s="16">
        <f>'Focus2 Enter CEE Data'!P218</f>
        <v>482</v>
      </c>
      <c r="R121" s="16">
        <f>'Focus2 Enter CEE Data'!Q218</f>
        <v>1939</v>
      </c>
      <c r="S121" s="16">
        <f>'Focus2 Enter CEE Data'!R218</f>
        <v>737</v>
      </c>
      <c r="T121" s="16">
        <f>'Focus2 Enter CEE Data'!S218</f>
        <v>254</v>
      </c>
      <c r="U121" s="16">
        <f>'Focus2 Enter CEE Data'!T218</f>
        <v>436</v>
      </c>
      <c r="V121" s="16">
        <f>'Focus2 Enter CEE Data'!U218</f>
        <v>1723</v>
      </c>
      <c r="W121" s="16">
        <f>'Focus2 Enter CEE Data'!V218</f>
        <v>188</v>
      </c>
      <c r="X121" s="16">
        <f>'Focus2 Enter CEE Data'!W218</f>
        <v>89</v>
      </c>
      <c r="Y121" s="18">
        <f t="shared" si="22"/>
        <v>6951</v>
      </c>
      <c r="Z121" s="17">
        <f>'Focus2 Enter CEE Data'!N219</f>
        <v>0.122</v>
      </c>
      <c r="AA121" s="17">
        <f>'Focus2 Enter CEE Data'!O219</f>
        <v>3.5999999999999997E-2</v>
      </c>
      <c r="AB121" s="17">
        <f>'Focus2 Enter CEE Data'!P219</f>
        <v>6.9000000000000006E-2</v>
      </c>
      <c r="AC121" s="17">
        <f>'Focus2 Enter CEE Data'!Q219</f>
        <v>0.28000000000000003</v>
      </c>
      <c r="AD121" s="17">
        <f>'Focus2 Enter CEE Data'!R219</f>
        <v>0.106</v>
      </c>
      <c r="AE121" s="17">
        <f>'Focus2 Enter CEE Data'!S219</f>
        <v>3.6999999999999998E-2</v>
      </c>
      <c r="AF121" s="17">
        <f>'Focus2 Enter CEE Data'!T219</f>
        <v>6.3E-2</v>
      </c>
      <c r="AG121" s="17">
        <f>'Focus2 Enter CEE Data'!U219</f>
        <v>0.248</v>
      </c>
      <c r="AH121" s="17">
        <f>'Focus2 Enter CEE Data'!V219</f>
        <v>2.7E-2</v>
      </c>
      <c r="AI121" s="17">
        <f>'Focus2 Enter CEE Data'!W219</f>
        <v>1.2999999999999999E-2</v>
      </c>
      <c r="AJ121" s="19">
        <f t="shared" si="18"/>
        <v>1.0010000000000001</v>
      </c>
      <c r="AK121" s="16">
        <f>'Focus2 Enter CEE Data'!AC218</f>
        <v>10</v>
      </c>
      <c r="AL121" s="16">
        <f>'Focus2 Enter CEE Data'!AD218</f>
        <v>8</v>
      </c>
      <c r="AM121" s="16">
        <f>'Focus2 Enter CEE Data'!AE218</f>
        <v>5</v>
      </c>
      <c r="AN121" s="16">
        <f>'Focus2 Enter CEE Data'!AF218</f>
        <v>16</v>
      </c>
      <c r="AO121" s="16">
        <f>'Focus2 Enter CEE Data'!AG218</f>
        <v>8</v>
      </c>
      <c r="AP121" s="16">
        <f>'Focus2 Enter CEE Data'!AH218</f>
        <v>3</v>
      </c>
      <c r="AQ121" s="16">
        <f>'Focus2 Enter CEE Data'!AI218</f>
        <v>6</v>
      </c>
      <c r="AR121" s="16">
        <f>'Focus2 Enter CEE Data'!AJ218</f>
        <v>11</v>
      </c>
      <c r="AS121" s="16">
        <f>'Focus2 Enter CEE Data'!AK218</f>
        <v>1</v>
      </c>
      <c r="AT121" s="16">
        <f>'Focus2 Enter CEE Data'!AL218</f>
        <v>0</v>
      </c>
      <c r="AU121" s="18">
        <f t="shared" si="19"/>
        <v>68</v>
      </c>
      <c r="AV121" s="17">
        <f>'Focus2 Enter CEE Data'!AC219</f>
        <v>0.14699999999999999</v>
      </c>
      <c r="AW121" s="17">
        <f>'Focus2 Enter CEE Data'!AD219</f>
        <v>0.11799999999999999</v>
      </c>
      <c r="AX121" s="17">
        <f>'Focus2 Enter CEE Data'!AE219</f>
        <v>7.3999999999999996E-2</v>
      </c>
      <c r="AY121" s="17">
        <f>'Focus2 Enter CEE Data'!AF219</f>
        <v>0.24</v>
      </c>
      <c r="AZ121" s="17">
        <f>'Focus2 Enter CEE Data'!AG219</f>
        <v>0.11799999999999999</v>
      </c>
      <c r="BA121" s="17">
        <f>'Focus2 Enter CEE Data'!AH219</f>
        <v>4.3999999999999997E-2</v>
      </c>
      <c r="BB121" s="17">
        <f>'Focus2 Enter CEE Data'!AI219</f>
        <v>8.7999999999999995E-2</v>
      </c>
      <c r="BC121" s="17">
        <f>'Focus2 Enter CEE Data'!AJ219</f>
        <v>0.16200000000000001</v>
      </c>
      <c r="BD121" s="17">
        <f>'Focus2 Enter CEE Data'!AK219</f>
        <v>1.4999999999999999E-2</v>
      </c>
      <c r="BE121" s="17">
        <f>'Focus2 Enter CEE Data'!AL219</f>
        <v>0</v>
      </c>
      <c r="BF121" s="19">
        <f t="shared" si="20"/>
        <v>1.006</v>
      </c>
    </row>
    <row r="122" spans="7:58" x14ac:dyDescent="0.3">
      <c r="G122" s="15">
        <v>111</v>
      </c>
      <c r="L122" s="14" t="str">
        <f t="shared" si="13"/>
        <v>Professional, scientific and technical activitiesProfessionally Qualified</v>
      </c>
      <c r="M122" s="14" t="str">
        <f>Parameters1!$L$24</f>
        <v>Professional, scientific and technical activities</v>
      </c>
      <c r="N122" s="14" t="s">
        <v>13</v>
      </c>
      <c r="O122" s="16">
        <f>'Focus2 Enter CEE Data'!N220</f>
        <v>3836</v>
      </c>
      <c r="P122" s="16">
        <f>'Focus2 Enter CEE Data'!O220</f>
        <v>860</v>
      </c>
      <c r="Q122" s="16">
        <f>'Focus2 Enter CEE Data'!P220</f>
        <v>1104</v>
      </c>
      <c r="R122" s="16">
        <f>'Focus2 Enter CEE Data'!Q220</f>
        <v>4596</v>
      </c>
      <c r="S122" s="16">
        <f>'Focus2 Enter CEE Data'!R220</f>
        <v>3786</v>
      </c>
      <c r="T122" s="16">
        <f>'Focus2 Enter CEE Data'!S220</f>
        <v>1063</v>
      </c>
      <c r="U122" s="16">
        <f>'Focus2 Enter CEE Data'!T220</f>
        <v>1252</v>
      </c>
      <c r="V122" s="16">
        <f>'Focus2 Enter CEE Data'!U220</f>
        <v>4185</v>
      </c>
      <c r="W122" s="16">
        <f>'Focus2 Enter CEE Data'!V220</f>
        <v>512</v>
      </c>
      <c r="X122" s="16">
        <f>'Focus2 Enter CEE Data'!W220</f>
        <v>278</v>
      </c>
      <c r="Y122" s="18">
        <f t="shared" si="22"/>
        <v>21472</v>
      </c>
      <c r="Z122" s="17">
        <f>'Focus2 Enter CEE Data'!N221</f>
        <v>0.17899999999999999</v>
      </c>
      <c r="AA122" s="17">
        <f>'Focus2 Enter CEE Data'!O221</f>
        <v>0.04</v>
      </c>
      <c r="AB122" s="17">
        <f>'Focus2 Enter CEE Data'!P221</f>
        <v>5.0999999999999997E-2</v>
      </c>
      <c r="AC122" s="17">
        <f>'Focus2 Enter CEE Data'!Q221</f>
        <v>0.21</v>
      </c>
      <c r="AD122" s="17">
        <f>'Focus2 Enter CEE Data'!R221</f>
        <v>0.17599999999999999</v>
      </c>
      <c r="AE122" s="17">
        <f>'Focus2 Enter CEE Data'!S221</f>
        <v>0.05</v>
      </c>
      <c r="AF122" s="17">
        <f>'Focus2 Enter CEE Data'!T221</f>
        <v>5.8000000000000003E-2</v>
      </c>
      <c r="AG122" s="17">
        <f>'Focus2 Enter CEE Data'!U221</f>
        <v>0.19500000000000001</v>
      </c>
      <c r="AH122" s="17">
        <f>'Focus2 Enter CEE Data'!V221</f>
        <v>2.4E-2</v>
      </c>
      <c r="AI122" s="17">
        <f>'Focus2 Enter CEE Data'!W221</f>
        <v>1.2999999999999999E-2</v>
      </c>
      <c r="AJ122" s="19">
        <f t="shared" si="18"/>
        <v>0.99600000000000011</v>
      </c>
      <c r="AK122" s="16">
        <f>'Focus2 Enter CEE Data'!AC220</f>
        <v>35</v>
      </c>
      <c r="AL122" s="16">
        <f>'Focus2 Enter CEE Data'!AD220</f>
        <v>5</v>
      </c>
      <c r="AM122" s="16">
        <f>'Focus2 Enter CEE Data'!AE220</f>
        <v>22</v>
      </c>
      <c r="AN122" s="16">
        <f>'Focus2 Enter CEE Data'!AF220</f>
        <v>42</v>
      </c>
      <c r="AO122" s="16">
        <f>'Focus2 Enter CEE Data'!AG220</f>
        <v>26</v>
      </c>
      <c r="AP122" s="16">
        <f>'Focus2 Enter CEE Data'!AH220</f>
        <v>7</v>
      </c>
      <c r="AQ122" s="16">
        <f>'Focus2 Enter CEE Data'!AI220</f>
        <v>14</v>
      </c>
      <c r="AR122" s="16">
        <f>'Focus2 Enter CEE Data'!AJ220</f>
        <v>37</v>
      </c>
      <c r="AS122" s="16">
        <f>'Focus2 Enter CEE Data'!AK220</f>
        <v>4</v>
      </c>
      <c r="AT122" s="16">
        <f>'Focus2 Enter CEE Data'!AL220</f>
        <v>0</v>
      </c>
      <c r="AU122" s="18">
        <f t="shared" si="19"/>
        <v>192</v>
      </c>
      <c r="AV122" s="17">
        <f>'Focus2 Enter CEE Data'!AC221</f>
        <v>0.182</v>
      </c>
      <c r="AW122" s="17">
        <f>'Focus2 Enter CEE Data'!AD221</f>
        <v>2.5999999999999999E-2</v>
      </c>
      <c r="AX122" s="17">
        <f>'Focus2 Enter CEE Data'!AE221</f>
        <v>0.115</v>
      </c>
      <c r="AY122" s="17">
        <f>'Focus2 Enter CEE Data'!AF221</f>
        <v>0.22</v>
      </c>
      <c r="AZ122" s="17">
        <f>'Focus2 Enter CEE Data'!AG221</f>
        <v>0.13500000000000001</v>
      </c>
      <c r="BA122" s="17">
        <f>'Focus2 Enter CEE Data'!AH221</f>
        <v>3.5999999999999997E-2</v>
      </c>
      <c r="BB122" s="17">
        <f>'Focus2 Enter CEE Data'!AI221</f>
        <v>7.2999999999999995E-2</v>
      </c>
      <c r="BC122" s="17">
        <f>'Focus2 Enter CEE Data'!AJ221</f>
        <v>0.193</v>
      </c>
      <c r="BD122" s="17">
        <f>'Focus2 Enter CEE Data'!AK221</f>
        <v>2.1000000000000001E-2</v>
      </c>
      <c r="BE122" s="17">
        <f>'Focus2 Enter CEE Data'!AL221</f>
        <v>0</v>
      </c>
      <c r="BF122" s="19">
        <f t="shared" si="20"/>
        <v>1.0009999999999999</v>
      </c>
    </row>
    <row r="123" spans="7:58" x14ac:dyDescent="0.3">
      <c r="G123" s="15">
        <v>112</v>
      </c>
      <c r="L123" s="14" t="str">
        <f t="shared" si="13"/>
        <v>Professional, scientific and technical activitiesSkilled Technical</v>
      </c>
      <c r="M123" s="14" t="str">
        <f>Parameters1!$L$24</f>
        <v>Professional, scientific and technical activities</v>
      </c>
      <c r="N123" s="14" t="s">
        <v>14</v>
      </c>
      <c r="O123" s="16">
        <f>'Focus2 Enter CEE Data'!N222</f>
        <v>9144</v>
      </c>
      <c r="P123" s="16">
        <f>'Focus2 Enter CEE Data'!O222</f>
        <v>1718</v>
      </c>
      <c r="Q123" s="16">
        <f>'Focus2 Enter CEE Data'!P222</f>
        <v>1150</v>
      </c>
      <c r="R123" s="16">
        <f>'Focus2 Enter CEE Data'!Q222</f>
        <v>3425</v>
      </c>
      <c r="S123" s="16">
        <f>'Focus2 Enter CEE Data'!R222</f>
        <v>10849</v>
      </c>
      <c r="T123" s="16">
        <f>'Focus2 Enter CEE Data'!S222</f>
        <v>2507</v>
      </c>
      <c r="U123" s="16">
        <f>'Focus2 Enter CEE Data'!T222</f>
        <v>1887</v>
      </c>
      <c r="V123" s="16">
        <f>'Focus2 Enter CEE Data'!U222</f>
        <v>5413</v>
      </c>
      <c r="W123" s="16">
        <f>'Focus2 Enter CEE Data'!V222</f>
        <v>294</v>
      </c>
      <c r="X123" s="16">
        <f>'Focus2 Enter CEE Data'!W222</f>
        <v>227</v>
      </c>
      <c r="Y123" s="18">
        <f t="shared" si="22"/>
        <v>36614</v>
      </c>
      <c r="Z123" s="17">
        <f>'Focus2 Enter CEE Data'!N223</f>
        <v>0.25</v>
      </c>
      <c r="AA123" s="17">
        <f>'Focus2 Enter CEE Data'!O223</f>
        <v>4.7E-2</v>
      </c>
      <c r="AB123" s="17">
        <f>'Focus2 Enter CEE Data'!P223</f>
        <v>3.1E-2</v>
      </c>
      <c r="AC123" s="17">
        <f>'Focus2 Enter CEE Data'!Q223</f>
        <v>0.09</v>
      </c>
      <c r="AD123" s="17">
        <f>'Focus2 Enter CEE Data'!R223</f>
        <v>0.29599999999999999</v>
      </c>
      <c r="AE123" s="17">
        <f>'Focus2 Enter CEE Data'!S223</f>
        <v>6.8000000000000005E-2</v>
      </c>
      <c r="AF123" s="17">
        <f>'Focus2 Enter CEE Data'!T223</f>
        <v>5.1999999999999998E-2</v>
      </c>
      <c r="AG123" s="17">
        <f>'Focus2 Enter CEE Data'!U223</f>
        <v>0.14799999999999999</v>
      </c>
      <c r="AH123" s="17">
        <f>'Focus2 Enter CEE Data'!V223</f>
        <v>8.0000000000000002E-3</v>
      </c>
      <c r="AI123" s="17">
        <f>'Focus2 Enter CEE Data'!W223</f>
        <v>6.0000000000000001E-3</v>
      </c>
      <c r="AJ123" s="19">
        <f t="shared" si="18"/>
        <v>0.99600000000000011</v>
      </c>
      <c r="AK123" s="16">
        <f>'Focus2 Enter CEE Data'!AC222</f>
        <v>123</v>
      </c>
      <c r="AL123" s="16">
        <f>'Focus2 Enter CEE Data'!AD222</f>
        <v>17</v>
      </c>
      <c r="AM123" s="16">
        <f>'Focus2 Enter CEE Data'!AE222</f>
        <v>12</v>
      </c>
      <c r="AN123" s="16">
        <f>'Focus2 Enter CEE Data'!AF222</f>
        <v>54</v>
      </c>
      <c r="AO123" s="16">
        <f>'Focus2 Enter CEE Data'!AG222</f>
        <v>145</v>
      </c>
      <c r="AP123" s="16">
        <f>'Focus2 Enter CEE Data'!AH222</f>
        <v>28</v>
      </c>
      <c r="AQ123" s="16">
        <f>'Focus2 Enter CEE Data'!AI222</f>
        <v>19</v>
      </c>
      <c r="AR123" s="16">
        <f>'Focus2 Enter CEE Data'!AJ222</f>
        <v>58</v>
      </c>
      <c r="AS123" s="16">
        <f>'Focus2 Enter CEE Data'!AK222</f>
        <v>1</v>
      </c>
      <c r="AT123" s="16">
        <f>'Focus2 Enter CEE Data'!AL222</f>
        <v>0</v>
      </c>
      <c r="AU123" s="18">
        <f t="shared" si="19"/>
        <v>457</v>
      </c>
      <c r="AV123" s="17">
        <f>'Focus2 Enter CEE Data'!AC223</f>
        <v>0.26900000000000002</v>
      </c>
      <c r="AW123" s="17">
        <f>'Focus2 Enter CEE Data'!AD223</f>
        <v>3.6999999999999998E-2</v>
      </c>
      <c r="AX123" s="17">
        <f>'Focus2 Enter CEE Data'!AE223</f>
        <v>2.5999999999999999E-2</v>
      </c>
      <c r="AY123" s="17">
        <f>'Focus2 Enter CEE Data'!AF223</f>
        <v>0.12</v>
      </c>
      <c r="AZ123" s="17">
        <f>'Focus2 Enter CEE Data'!AG223</f>
        <v>0.317</v>
      </c>
      <c r="BA123" s="17">
        <f>'Focus2 Enter CEE Data'!AH223</f>
        <v>6.0999999999999999E-2</v>
      </c>
      <c r="BB123" s="17">
        <f>'Focus2 Enter CEE Data'!AI223</f>
        <v>4.2000000000000003E-2</v>
      </c>
      <c r="BC123" s="17">
        <f>'Focus2 Enter CEE Data'!AJ223</f>
        <v>0.127</v>
      </c>
      <c r="BD123" s="17">
        <f>'Focus2 Enter CEE Data'!AK223</f>
        <v>2E-3</v>
      </c>
      <c r="BE123" s="17">
        <f>'Focus2 Enter CEE Data'!AL223</f>
        <v>0</v>
      </c>
      <c r="BF123" s="19">
        <f t="shared" si="20"/>
        <v>1.0010000000000001</v>
      </c>
    </row>
    <row r="124" spans="7:58" x14ac:dyDescent="0.3">
      <c r="G124" s="15">
        <v>113</v>
      </c>
      <c r="L124" s="14" t="str">
        <f t="shared" si="13"/>
        <v>Professional, scientific and technical activitiesSemi-skilled</v>
      </c>
      <c r="M124" s="14" t="str">
        <f>Parameters1!$L$24</f>
        <v>Professional, scientific and technical activities</v>
      </c>
      <c r="N124" s="14" t="s">
        <v>15</v>
      </c>
      <c r="O124" s="16">
        <f>'Focus2 Enter CEE Data'!N224</f>
        <v>11557</v>
      </c>
      <c r="P124" s="16">
        <f>'Focus2 Enter CEE Data'!O224</f>
        <v>1846</v>
      </c>
      <c r="Q124" s="16">
        <f>'Focus2 Enter CEE Data'!P224</f>
        <v>492</v>
      </c>
      <c r="R124" s="16">
        <f>'Focus2 Enter CEE Data'!Q224</f>
        <v>866</v>
      </c>
      <c r="S124" s="16">
        <f>'Focus2 Enter CEE Data'!R224</f>
        <v>12449</v>
      </c>
      <c r="T124" s="16">
        <f>'Focus2 Enter CEE Data'!S224</f>
        <v>3128</v>
      </c>
      <c r="U124" s="16">
        <f>'Focus2 Enter CEE Data'!T224</f>
        <v>883</v>
      </c>
      <c r="V124" s="16">
        <f>'Focus2 Enter CEE Data'!U224</f>
        <v>2621</v>
      </c>
      <c r="W124" s="16">
        <f>'Focus2 Enter CEE Data'!V224</f>
        <v>180</v>
      </c>
      <c r="X124" s="16">
        <f>'Focus2 Enter CEE Data'!W224</f>
        <v>139</v>
      </c>
      <c r="Y124" s="18">
        <f>SUM(O124:X124)</f>
        <v>34161</v>
      </c>
      <c r="Z124" s="17">
        <f>'Focus2 Enter CEE Data'!N225</f>
        <v>0.33800000000000002</v>
      </c>
      <c r="AA124" s="17">
        <f>'Focus2 Enter CEE Data'!O225</f>
        <v>5.3999999999999999E-2</v>
      </c>
      <c r="AB124" s="17">
        <f>'Focus2 Enter CEE Data'!P225</f>
        <v>1.4E-2</v>
      </c>
      <c r="AC124" s="17">
        <f>'Focus2 Enter CEE Data'!Q225</f>
        <v>0.03</v>
      </c>
      <c r="AD124" s="17">
        <f>'Focus2 Enter CEE Data'!R225</f>
        <v>0.36399999999999999</v>
      </c>
      <c r="AE124" s="17">
        <f>'Focus2 Enter CEE Data'!S225</f>
        <v>9.1999999999999998E-2</v>
      </c>
      <c r="AF124" s="17">
        <f>'Focus2 Enter CEE Data'!T225</f>
        <v>2.5999999999999999E-2</v>
      </c>
      <c r="AG124" s="17">
        <f>'Focus2 Enter CEE Data'!U225</f>
        <v>7.6999999999999999E-2</v>
      </c>
      <c r="AH124" s="17">
        <f>'Focus2 Enter CEE Data'!V225</f>
        <v>5.0000000000000001E-3</v>
      </c>
      <c r="AI124" s="17">
        <f>'Focus2 Enter CEE Data'!W225</f>
        <v>4.0000000000000001E-3</v>
      </c>
      <c r="AJ124" s="19">
        <f t="shared" si="18"/>
        <v>1.004</v>
      </c>
      <c r="AK124" s="16">
        <f>'Focus2 Enter CEE Data'!AC224</f>
        <v>204</v>
      </c>
      <c r="AL124" s="16">
        <f>'Focus2 Enter CEE Data'!AD224</f>
        <v>23</v>
      </c>
      <c r="AM124" s="16">
        <f>'Focus2 Enter CEE Data'!AE224</f>
        <v>11</v>
      </c>
      <c r="AN124" s="16">
        <f>'Focus2 Enter CEE Data'!AF224</f>
        <v>14</v>
      </c>
      <c r="AO124" s="16">
        <f>'Focus2 Enter CEE Data'!AG224</f>
        <v>271</v>
      </c>
      <c r="AP124" s="16">
        <f>'Focus2 Enter CEE Data'!AH224</f>
        <v>29</v>
      </c>
      <c r="AQ124" s="16">
        <f>'Focus2 Enter CEE Data'!AI224</f>
        <v>15</v>
      </c>
      <c r="AR124" s="16">
        <f>'Focus2 Enter CEE Data'!AJ224</f>
        <v>40</v>
      </c>
      <c r="AS124" s="16">
        <f>'Focus2 Enter CEE Data'!AK224</f>
        <v>1</v>
      </c>
      <c r="AT124" s="16">
        <f>'Focus2 Enter CEE Data'!AL224</f>
        <v>1</v>
      </c>
      <c r="AU124" s="18">
        <f t="shared" si="19"/>
        <v>609</v>
      </c>
      <c r="AV124" s="17">
        <f>'Focus2 Enter CEE Data'!AC225</f>
        <v>0.33500000000000002</v>
      </c>
      <c r="AW124" s="17">
        <f>'Focus2 Enter CEE Data'!AD225</f>
        <v>3.7999999999999999E-2</v>
      </c>
      <c r="AX124" s="17">
        <f>'Focus2 Enter CEE Data'!AE225</f>
        <v>1.7999999999999999E-2</v>
      </c>
      <c r="AY124" s="17">
        <f>'Focus2 Enter CEE Data'!AF225</f>
        <v>0.02</v>
      </c>
      <c r="AZ124" s="17">
        <f>'Focus2 Enter CEE Data'!AG225</f>
        <v>0.44500000000000001</v>
      </c>
      <c r="BA124" s="17">
        <f>'Focus2 Enter CEE Data'!AH225</f>
        <v>4.8000000000000001E-2</v>
      </c>
      <c r="BB124" s="17">
        <f>'Focus2 Enter CEE Data'!AI225</f>
        <v>2.5000000000000001E-2</v>
      </c>
      <c r="BC124" s="17">
        <f>'Focus2 Enter CEE Data'!AJ225</f>
        <v>6.6000000000000003E-2</v>
      </c>
      <c r="BD124" s="17">
        <f>'Focus2 Enter CEE Data'!AK225</f>
        <v>2E-3</v>
      </c>
      <c r="BE124" s="17">
        <f>'Focus2 Enter CEE Data'!AL225</f>
        <v>2E-3</v>
      </c>
      <c r="BF124" s="19">
        <f t="shared" si="20"/>
        <v>0.99900000000000011</v>
      </c>
    </row>
    <row r="125" spans="7:58" x14ac:dyDescent="0.3">
      <c r="G125" s="15">
        <v>114</v>
      </c>
      <c r="L125" s="14" t="str">
        <f t="shared" si="13"/>
        <v>Professional, scientific and technical activitiesUnskilled</v>
      </c>
      <c r="M125" s="14" t="str">
        <f>Parameters1!$L$24</f>
        <v>Professional, scientific and technical activities</v>
      </c>
      <c r="N125" s="14" t="s">
        <v>16</v>
      </c>
      <c r="O125" s="16">
        <f>'Focus2 Enter CEE Data'!N226</f>
        <v>7468</v>
      </c>
      <c r="P125" s="16">
        <f>'Focus2 Enter CEE Data'!O226</f>
        <v>839</v>
      </c>
      <c r="Q125" s="16">
        <f>'Focus2 Enter CEE Data'!P226</f>
        <v>66</v>
      </c>
      <c r="R125" s="16">
        <f>'Focus2 Enter CEE Data'!Q226</f>
        <v>128</v>
      </c>
      <c r="S125" s="16">
        <f>'Focus2 Enter CEE Data'!R226</f>
        <v>4618</v>
      </c>
      <c r="T125" s="16">
        <f>'Focus2 Enter CEE Data'!S226</f>
        <v>437</v>
      </c>
      <c r="U125" s="16">
        <f>'Focus2 Enter CEE Data'!T226</f>
        <v>71</v>
      </c>
      <c r="V125" s="16">
        <f>'Focus2 Enter CEE Data'!U226</f>
        <v>182</v>
      </c>
      <c r="W125" s="16">
        <f>'Focus2 Enter CEE Data'!V226</f>
        <v>92</v>
      </c>
      <c r="X125" s="16">
        <f>'Focus2 Enter CEE Data'!W226</f>
        <v>57</v>
      </c>
      <c r="Y125" s="18">
        <f t="shared" ref="Y125" si="23">SUM(O125:X125)</f>
        <v>13958</v>
      </c>
      <c r="Z125" s="17">
        <f>'Focus2 Enter CEE Data'!N227</f>
        <v>0.53500000000000003</v>
      </c>
      <c r="AA125" s="17">
        <f>'Focus2 Enter CEE Data'!O227</f>
        <v>0.06</v>
      </c>
      <c r="AB125" s="17">
        <f>'Focus2 Enter CEE Data'!P227</f>
        <v>5.0000000000000001E-3</v>
      </c>
      <c r="AC125" s="17">
        <f>'Focus2 Enter CEE Data'!Q227</f>
        <v>0.01</v>
      </c>
      <c r="AD125" s="17">
        <f>'Focus2 Enter CEE Data'!R227</f>
        <v>0.33100000000000002</v>
      </c>
      <c r="AE125" s="17">
        <f>'Focus2 Enter CEE Data'!S227</f>
        <v>3.1E-2</v>
      </c>
      <c r="AF125" s="17">
        <f>'Focus2 Enter CEE Data'!T227</f>
        <v>5.0000000000000001E-3</v>
      </c>
      <c r="AG125" s="17">
        <f>'Focus2 Enter CEE Data'!U227</f>
        <v>1.2999999999999999E-2</v>
      </c>
      <c r="AH125" s="17">
        <f>'Focus2 Enter CEE Data'!V227</f>
        <v>7.0000000000000001E-3</v>
      </c>
      <c r="AI125" s="17">
        <f>'Focus2 Enter CEE Data'!W227</f>
        <v>4.0000000000000001E-3</v>
      </c>
      <c r="AJ125" s="19">
        <f t="shared" si="18"/>
        <v>1.0010000000000001</v>
      </c>
      <c r="AK125" s="16">
        <f>'Focus2 Enter CEE Data'!AC226</f>
        <v>196</v>
      </c>
      <c r="AL125" s="16">
        <f>'Focus2 Enter CEE Data'!AD226</f>
        <v>19</v>
      </c>
      <c r="AM125" s="16">
        <f>'Focus2 Enter CEE Data'!AE226</f>
        <v>9</v>
      </c>
      <c r="AN125" s="16">
        <f>'Focus2 Enter CEE Data'!AF226</f>
        <v>5</v>
      </c>
      <c r="AO125" s="16">
        <f>'Focus2 Enter CEE Data'!AG226</f>
        <v>176</v>
      </c>
      <c r="AP125" s="16">
        <f>'Focus2 Enter CEE Data'!AH226</f>
        <v>22</v>
      </c>
      <c r="AQ125" s="16">
        <f>'Focus2 Enter CEE Data'!AI226</f>
        <v>10</v>
      </c>
      <c r="AR125" s="16">
        <f>'Focus2 Enter CEE Data'!AJ226</f>
        <v>4</v>
      </c>
      <c r="AS125" s="16">
        <f>'Focus2 Enter CEE Data'!AK226</f>
        <v>0</v>
      </c>
      <c r="AT125" s="16">
        <f>'Focus2 Enter CEE Data'!AL226</f>
        <v>0</v>
      </c>
      <c r="AU125" s="18">
        <f t="shared" si="19"/>
        <v>441</v>
      </c>
      <c r="AV125" s="17">
        <f>'Focus2 Enter CEE Data'!AC227</f>
        <v>0.44400000000000001</v>
      </c>
      <c r="AW125" s="17">
        <f>'Focus2 Enter CEE Data'!AD227</f>
        <v>4.2999999999999997E-2</v>
      </c>
      <c r="AX125" s="17">
        <f>'Focus2 Enter CEE Data'!AE227</f>
        <v>0.02</v>
      </c>
      <c r="AY125" s="17">
        <f>'Focus2 Enter CEE Data'!AF227</f>
        <v>0.01</v>
      </c>
      <c r="AZ125" s="17">
        <f>'Focus2 Enter CEE Data'!AG227</f>
        <v>0.39900000000000002</v>
      </c>
      <c r="BA125" s="17">
        <f>'Focus2 Enter CEE Data'!AH227</f>
        <v>0.05</v>
      </c>
      <c r="BB125" s="17">
        <f>'Focus2 Enter CEE Data'!AI227</f>
        <v>2.3E-2</v>
      </c>
      <c r="BC125" s="17">
        <f>'Focus2 Enter CEE Data'!AJ227</f>
        <v>8.9999999999999993E-3</v>
      </c>
      <c r="BD125" s="17">
        <f>'Focus2 Enter CEE Data'!AK227</f>
        <v>0</v>
      </c>
      <c r="BE125" s="17">
        <f>'Focus2 Enter CEE Data'!AL227</f>
        <v>0</v>
      </c>
      <c r="BF125" s="19">
        <f t="shared" si="20"/>
        <v>0.99800000000000011</v>
      </c>
    </row>
    <row r="126" spans="7:58" x14ac:dyDescent="0.3">
      <c r="G126" s="15">
        <v>115</v>
      </c>
      <c r="L126" s="14" t="str">
        <f t="shared" si="13"/>
        <v>Professional, scientific and technical activitiesTotal Permanent</v>
      </c>
      <c r="M126" s="14" t="str">
        <f>Parameters1!$L$24</f>
        <v>Professional, scientific and technical activities</v>
      </c>
      <c r="N126" s="14" t="s">
        <v>17</v>
      </c>
      <c r="O126" s="16">
        <f>'Focus2 Enter CEE Data'!N228</f>
        <v>33205</v>
      </c>
      <c r="P126" s="16">
        <f>'Focus2 Enter CEE Data'!O228</f>
        <v>5610</v>
      </c>
      <c r="Q126" s="16">
        <f>'Focus2 Enter CEE Data'!P228</f>
        <v>3531</v>
      </c>
      <c r="R126" s="16">
        <f>'Focus2 Enter CEE Data'!Q228</f>
        <v>12441</v>
      </c>
      <c r="S126" s="16">
        <f>'Focus2 Enter CEE Data'!R228</f>
        <v>32683</v>
      </c>
      <c r="T126" s="16">
        <f>'Focus2 Enter CEE Data'!S228</f>
        <v>7482</v>
      </c>
      <c r="U126" s="16">
        <f>'Focus2 Enter CEE Data'!T228</f>
        <v>4722</v>
      </c>
      <c r="V126" s="16">
        <f>'Focus2 Enter CEE Data'!U228</f>
        <v>14803</v>
      </c>
      <c r="W126" s="16">
        <f>'Focus2 Enter CEE Data'!V228</f>
        <v>1340</v>
      </c>
      <c r="X126" s="16">
        <f>'Focus2 Enter CEE Data'!W228</f>
        <v>818</v>
      </c>
      <c r="Y126" s="18">
        <f>SUM(O126:X126)</f>
        <v>116635</v>
      </c>
      <c r="Z126" s="17">
        <f>'Focus2 Enter CEE Data'!N229</f>
        <v>0.28499999999999998</v>
      </c>
      <c r="AA126" s="17">
        <f>'Focus2 Enter CEE Data'!O229</f>
        <v>4.8000000000000001E-2</v>
      </c>
      <c r="AB126" s="17">
        <f>'Focus2 Enter CEE Data'!P229</f>
        <v>0.03</v>
      </c>
      <c r="AC126" s="17">
        <f>'Focus2 Enter CEE Data'!Q229</f>
        <v>0.107</v>
      </c>
      <c r="AD126" s="17">
        <f>'Focus2 Enter CEE Data'!R229</f>
        <v>0.28000000000000003</v>
      </c>
      <c r="AE126" s="17">
        <f>'Focus2 Enter CEE Data'!S229</f>
        <v>6.4000000000000001E-2</v>
      </c>
      <c r="AF126" s="17">
        <f>'Focus2 Enter CEE Data'!T229</f>
        <v>0.04</v>
      </c>
      <c r="AG126" s="17">
        <f>'Focus2 Enter CEE Data'!U229</f>
        <v>0.127</v>
      </c>
      <c r="AH126" s="17">
        <f>'Focus2 Enter CEE Data'!V229</f>
        <v>1.0999999999999999E-2</v>
      </c>
      <c r="AI126" s="17">
        <f>'Focus2 Enter CEE Data'!W229</f>
        <v>7.0000000000000001E-3</v>
      </c>
      <c r="AJ126" s="19">
        <f t="shared" si="18"/>
        <v>0.99900000000000011</v>
      </c>
      <c r="AK126" s="16">
        <f>'Focus2 Enter CEE Data'!AC228</f>
        <v>572</v>
      </c>
      <c r="AL126" s="16">
        <f>'Focus2 Enter CEE Data'!AD228</f>
        <v>78</v>
      </c>
      <c r="AM126" s="16">
        <f>'Focus2 Enter CEE Data'!AE228</f>
        <v>62</v>
      </c>
      <c r="AN126" s="16">
        <f>'Focus2 Enter CEE Data'!AF228</f>
        <v>150</v>
      </c>
      <c r="AO126" s="16">
        <f>'Focus2 Enter CEE Data'!AG228</f>
        <v>630</v>
      </c>
      <c r="AP126" s="16">
        <f>'Focus2 Enter CEE Data'!AH228</f>
        <v>91</v>
      </c>
      <c r="AQ126" s="16">
        <f>'Focus2 Enter CEE Data'!AI228</f>
        <v>69</v>
      </c>
      <c r="AR126" s="16">
        <f>'Focus2 Enter CEE Data'!AJ228</f>
        <v>158</v>
      </c>
      <c r="AS126" s="16">
        <f>'Focus2 Enter CEE Data'!AK228</f>
        <v>7</v>
      </c>
      <c r="AT126" s="16">
        <f>'Focus2 Enter CEE Data'!AL228</f>
        <v>1</v>
      </c>
      <c r="AU126" s="18">
        <f t="shared" si="19"/>
        <v>1818</v>
      </c>
      <c r="AV126" s="17">
        <f>'Focus2 Enter CEE Data'!AC229</f>
        <v>0.315</v>
      </c>
      <c r="AW126" s="17">
        <f>'Focus2 Enter CEE Data'!AD229</f>
        <v>4.2999999999999997E-2</v>
      </c>
      <c r="AX126" s="17">
        <f>'Focus2 Enter CEE Data'!AE229</f>
        <v>3.4000000000000002E-2</v>
      </c>
      <c r="AY126" s="17">
        <f>'Focus2 Enter CEE Data'!AF229</f>
        <v>8.3000000000000004E-2</v>
      </c>
      <c r="AZ126" s="17">
        <f>'Focus2 Enter CEE Data'!AG229</f>
        <v>0.34699999999999998</v>
      </c>
      <c r="BA126" s="17">
        <f>'Focus2 Enter CEE Data'!AH229</f>
        <v>0.05</v>
      </c>
      <c r="BB126" s="17">
        <f>'Focus2 Enter CEE Data'!AI229</f>
        <v>3.7999999999999999E-2</v>
      </c>
      <c r="BC126" s="17">
        <f>'Focus2 Enter CEE Data'!AJ229</f>
        <v>8.6999999999999994E-2</v>
      </c>
      <c r="BD126" s="17">
        <f>'Focus2 Enter CEE Data'!AK229</f>
        <v>4.0000000000000001E-3</v>
      </c>
      <c r="BE126" s="17">
        <f>'Focus2 Enter CEE Data'!AL229</f>
        <v>1E-3</v>
      </c>
      <c r="BF126" s="19">
        <f t="shared" si="20"/>
        <v>1.002</v>
      </c>
    </row>
    <row r="127" spans="7:58" x14ac:dyDescent="0.3">
      <c r="G127" s="15">
        <v>116</v>
      </c>
      <c r="L127" s="14" t="str">
        <f t="shared" si="13"/>
        <v>Professional, scientific and technical activitiesTemporary employees</v>
      </c>
      <c r="M127" s="14" t="str">
        <f>Parameters1!$L$24</f>
        <v>Professional, scientific and technical activities</v>
      </c>
      <c r="N127" s="14" t="s">
        <v>18</v>
      </c>
      <c r="O127" s="16">
        <f>'Focus2 Enter CEE Data'!N230</f>
        <v>2497</v>
      </c>
      <c r="P127" s="16">
        <f>'Focus2 Enter CEE Data'!O230</f>
        <v>459</v>
      </c>
      <c r="Q127" s="16">
        <f>'Focus2 Enter CEE Data'!P230</f>
        <v>71</v>
      </c>
      <c r="R127" s="16">
        <f>'Focus2 Enter CEE Data'!Q230</f>
        <v>214</v>
      </c>
      <c r="S127" s="16">
        <f>'Focus2 Enter CEE Data'!R230</f>
        <v>2327</v>
      </c>
      <c r="T127" s="16">
        <f>'Focus2 Enter CEE Data'!S230</f>
        <v>298</v>
      </c>
      <c r="U127" s="16">
        <f>'Focus2 Enter CEE Data'!T230</f>
        <v>79</v>
      </c>
      <c r="V127" s="16">
        <f>'Focus2 Enter CEE Data'!U230</f>
        <v>160</v>
      </c>
      <c r="W127" s="16">
        <f>'Focus2 Enter CEE Data'!V230</f>
        <v>28</v>
      </c>
      <c r="X127" s="16">
        <f>'Focus2 Enter CEE Data'!W230</f>
        <v>23</v>
      </c>
      <c r="Y127" s="18">
        <f t="shared" ref="Y127:Y132" si="24">SUM(O127:X127)</f>
        <v>6156</v>
      </c>
      <c r="Z127" s="17">
        <f>'Focus2 Enter CEE Data'!N231</f>
        <v>0.40600000000000003</v>
      </c>
      <c r="AA127" s="17">
        <f>'Focus2 Enter CEE Data'!O231</f>
        <v>7.4999999999999997E-2</v>
      </c>
      <c r="AB127" s="17">
        <f>'Focus2 Enter CEE Data'!P231</f>
        <v>1.2E-2</v>
      </c>
      <c r="AC127" s="17">
        <f>'Focus2 Enter CEE Data'!Q231</f>
        <v>3.5000000000000003E-2</v>
      </c>
      <c r="AD127" s="17">
        <f>'Focus2 Enter CEE Data'!R231</f>
        <v>0.378</v>
      </c>
      <c r="AE127" s="17">
        <f>'Focus2 Enter CEE Data'!S231</f>
        <v>4.8000000000000001E-2</v>
      </c>
      <c r="AF127" s="17">
        <f>'Focus2 Enter CEE Data'!T231</f>
        <v>1.2999999999999999E-2</v>
      </c>
      <c r="AG127" s="17">
        <f>'Focus2 Enter CEE Data'!U231</f>
        <v>2.5999999999999999E-2</v>
      </c>
      <c r="AH127" s="17">
        <f>'Focus2 Enter CEE Data'!V231</f>
        <v>5.0000000000000001E-3</v>
      </c>
      <c r="AI127" s="17">
        <f>'Focus2 Enter CEE Data'!W231</f>
        <v>4.0000000000000001E-3</v>
      </c>
      <c r="AJ127" s="19">
        <f t="shared" si="18"/>
        <v>1.002</v>
      </c>
      <c r="AK127" s="16">
        <f>'Focus2 Enter CEE Data'!AC230</f>
        <v>95</v>
      </c>
      <c r="AL127" s="16">
        <f>'Focus2 Enter CEE Data'!AD230</f>
        <v>6</v>
      </c>
      <c r="AM127" s="16">
        <f>'Focus2 Enter CEE Data'!AE230</f>
        <v>0</v>
      </c>
      <c r="AN127" s="16">
        <f>'Focus2 Enter CEE Data'!AF230</f>
        <v>2</v>
      </c>
      <c r="AO127" s="16">
        <f>'Focus2 Enter CEE Data'!AG230</f>
        <v>143</v>
      </c>
      <c r="AP127" s="16">
        <f>'Focus2 Enter CEE Data'!AH230</f>
        <v>8</v>
      </c>
      <c r="AQ127" s="16">
        <f>'Focus2 Enter CEE Data'!AI230</f>
        <v>0</v>
      </c>
      <c r="AR127" s="16">
        <f>'Focus2 Enter CEE Data'!AJ230</f>
        <v>3</v>
      </c>
      <c r="AS127" s="16">
        <f>'Focus2 Enter CEE Data'!AK230</f>
        <v>0</v>
      </c>
      <c r="AT127" s="16">
        <f>'Focus2 Enter CEE Data'!AL230</f>
        <v>0</v>
      </c>
      <c r="AU127" s="18">
        <f t="shared" si="19"/>
        <v>257</v>
      </c>
      <c r="AV127" s="17">
        <f>'Focus2 Enter CEE Data'!AC231</f>
        <v>0.37</v>
      </c>
      <c r="AW127" s="17">
        <f>'Focus2 Enter CEE Data'!AD231</f>
        <v>2.3E-2</v>
      </c>
      <c r="AX127" s="17">
        <f>'Focus2 Enter CEE Data'!AE231</f>
        <v>0</v>
      </c>
      <c r="AY127" s="17">
        <f>'Focus2 Enter CEE Data'!AF231</f>
        <v>8.0000000000000002E-3</v>
      </c>
      <c r="AZ127" s="17">
        <f>'Focus2 Enter CEE Data'!AG231</f>
        <v>0.55600000000000005</v>
      </c>
      <c r="BA127" s="17">
        <f>'Focus2 Enter CEE Data'!AH231</f>
        <v>3.1E-2</v>
      </c>
      <c r="BB127" s="17">
        <f>'Focus2 Enter CEE Data'!AI231</f>
        <v>0</v>
      </c>
      <c r="BC127" s="17">
        <f>'Focus2 Enter CEE Data'!AJ231</f>
        <v>1.2E-2</v>
      </c>
      <c r="BD127" s="17">
        <f>'Focus2 Enter CEE Data'!AK231</f>
        <v>0</v>
      </c>
      <c r="BE127" s="17">
        <f>'Focus2 Enter CEE Data'!AL231</f>
        <v>0</v>
      </c>
      <c r="BF127" s="19">
        <f t="shared" si="20"/>
        <v>1</v>
      </c>
    </row>
    <row r="128" spans="7:58" x14ac:dyDescent="0.3">
      <c r="G128" s="15">
        <v>117</v>
      </c>
      <c r="L128" s="14" t="str">
        <f t="shared" si="13"/>
        <v>Professional, scientific and technical activitiesGrand Total</v>
      </c>
      <c r="M128" s="14" t="str">
        <f>Parameters1!$L$24</f>
        <v>Professional, scientific and technical activities</v>
      </c>
      <c r="N128" s="14" t="s">
        <v>19</v>
      </c>
      <c r="O128" s="16">
        <f>'Focus2 Enter CEE Data'!N232</f>
        <v>35702</v>
      </c>
      <c r="P128" s="16">
        <f>'Focus2 Enter CEE Data'!O232</f>
        <v>6069</v>
      </c>
      <c r="Q128" s="16">
        <f>'Focus2 Enter CEE Data'!P232</f>
        <v>3602</v>
      </c>
      <c r="R128" s="16">
        <f>'Focus2 Enter CEE Data'!Q232</f>
        <v>12655</v>
      </c>
      <c r="S128" s="16">
        <f>'Focus2 Enter CEE Data'!R232</f>
        <v>35010</v>
      </c>
      <c r="T128" s="16">
        <f>'Focus2 Enter CEE Data'!S232</f>
        <v>7780</v>
      </c>
      <c r="U128" s="16">
        <f>'Focus2 Enter CEE Data'!T232</f>
        <v>4801</v>
      </c>
      <c r="V128" s="16">
        <f>'Focus2 Enter CEE Data'!U232</f>
        <v>14963</v>
      </c>
      <c r="W128" s="16">
        <f>'Focus2 Enter CEE Data'!V232</f>
        <v>1368</v>
      </c>
      <c r="X128" s="16">
        <f>'Focus2 Enter CEE Data'!W232</f>
        <v>841</v>
      </c>
      <c r="Y128" s="18">
        <f t="shared" si="24"/>
        <v>122791</v>
      </c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9">
        <f t="shared" si="18"/>
        <v>0</v>
      </c>
      <c r="AK128" s="16">
        <f>'Focus2 Enter CEE Data'!AC232</f>
        <v>667</v>
      </c>
      <c r="AL128" s="16">
        <f>'Focus2 Enter CEE Data'!AD232</f>
        <v>84</v>
      </c>
      <c r="AM128" s="16">
        <f>'Focus2 Enter CEE Data'!AE232</f>
        <v>62</v>
      </c>
      <c r="AN128" s="16">
        <f>'Focus2 Enter CEE Data'!AF232</f>
        <v>152</v>
      </c>
      <c r="AO128" s="16">
        <f>'Focus2 Enter CEE Data'!AG232</f>
        <v>773</v>
      </c>
      <c r="AP128" s="16">
        <f>'Focus2 Enter CEE Data'!AH232</f>
        <v>99</v>
      </c>
      <c r="AQ128" s="16">
        <f>'Focus2 Enter CEE Data'!AI232</f>
        <v>69</v>
      </c>
      <c r="AR128" s="16">
        <f>'Focus2 Enter CEE Data'!AJ232</f>
        <v>161</v>
      </c>
      <c r="AS128" s="16">
        <f>'Focus2 Enter CEE Data'!AK232</f>
        <v>7</v>
      </c>
      <c r="AT128" s="16">
        <f>'Focus2 Enter CEE Data'!AL232</f>
        <v>1</v>
      </c>
      <c r="AU128" s="18">
        <f t="shared" si="19"/>
        <v>2075</v>
      </c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9">
        <f t="shared" si="20"/>
        <v>0</v>
      </c>
    </row>
    <row r="129" spans="7:58" x14ac:dyDescent="0.3">
      <c r="G129" s="15">
        <v>118</v>
      </c>
      <c r="L129" s="14" t="str">
        <f t="shared" si="13"/>
        <v>Public administration and defence; compulsory social securityTop Management</v>
      </c>
      <c r="M129" s="14" t="str">
        <f>Parameters1!$L$25</f>
        <v>Public administration and defence; compulsory social security</v>
      </c>
      <c r="N129" s="14" t="s">
        <v>11</v>
      </c>
      <c r="O129" s="16">
        <f>'Focus2 Enter CEE Data'!N233</f>
        <v>563</v>
      </c>
      <c r="P129" s="16">
        <f>'Focus2 Enter CEE Data'!O233</f>
        <v>103</v>
      </c>
      <c r="Q129" s="16">
        <f>'Focus2 Enter CEE Data'!P233</f>
        <v>46</v>
      </c>
      <c r="R129" s="16">
        <f>'Focus2 Enter CEE Data'!Q233</f>
        <v>189</v>
      </c>
      <c r="S129" s="16">
        <f>'Focus2 Enter CEE Data'!R233</f>
        <v>307</v>
      </c>
      <c r="T129" s="16">
        <f>'Focus2 Enter CEE Data'!S233</f>
        <v>54</v>
      </c>
      <c r="U129" s="16">
        <f>'Focus2 Enter CEE Data'!T233</f>
        <v>41</v>
      </c>
      <c r="V129" s="16">
        <f>'Focus2 Enter CEE Data'!U233</f>
        <v>62</v>
      </c>
      <c r="W129" s="16">
        <f>'Focus2 Enter CEE Data'!V233</f>
        <v>0</v>
      </c>
      <c r="X129" s="16">
        <f>'Focus2 Enter CEE Data'!W233</f>
        <v>0</v>
      </c>
      <c r="Y129" s="18">
        <f t="shared" si="24"/>
        <v>1365</v>
      </c>
      <c r="Z129" s="17">
        <f>'Focus2 Enter CEE Data'!N234</f>
        <v>0.41199999999999998</v>
      </c>
      <c r="AA129" s="17">
        <f>'Focus2 Enter CEE Data'!O234</f>
        <v>7.4999999999999997E-2</v>
      </c>
      <c r="AB129" s="17">
        <f>'Focus2 Enter CEE Data'!P234</f>
        <v>3.4000000000000002E-2</v>
      </c>
      <c r="AC129" s="17">
        <f>'Focus2 Enter CEE Data'!Q234</f>
        <v>0.14000000000000001</v>
      </c>
      <c r="AD129" s="17">
        <f>'Focus2 Enter CEE Data'!R234</f>
        <v>0.22500000000000001</v>
      </c>
      <c r="AE129" s="17">
        <f>'Focus2 Enter CEE Data'!S234</f>
        <v>0.04</v>
      </c>
      <c r="AF129" s="17">
        <f>'Focus2 Enter CEE Data'!T234</f>
        <v>0.03</v>
      </c>
      <c r="AG129" s="17">
        <f>'Focus2 Enter CEE Data'!U234</f>
        <v>4.4999999999999998E-2</v>
      </c>
      <c r="AH129" s="17">
        <f>'Focus2 Enter CEE Data'!V234</f>
        <v>0</v>
      </c>
      <c r="AI129" s="17">
        <f>'Focus2 Enter CEE Data'!W234</f>
        <v>0</v>
      </c>
      <c r="AJ129" s="19">
        <f t="shared" si="18"/>
        <v>1.0010000000000001</v>
      </c>
      <c r="AK129" s="16">
        <f>'Focus2 Enter CEE Data'!AC233</f>
        <v>8</v>
      </c>
      <c r="AL129" s="16">
        <f>'Focus2 Enter CEE Data'!AD233</f>
        <v>2</v>
      </c>
      <c r="AM129" s="16">
        <f>'Focus2 Enter CEE Data'!AE233</f>
        <v>2</v>
      </c>
      <c r="AN129" s="16">
        <f>'Focus2 Enter CEE Data'!AF233</f>
        <v>6</v>
      </c>
      <c r="AO129" s="16">
        <f>'Focus2 Enter CEE Data'!AG233</f>
        <v>5</v>
      </c>
      <c r="AP129" s="16">
        <f>'Focus2 Enter CEE Data'!AH233</f>
        <v>2</v>
      </c>
      <c r="AQ129" s="16">
        <f>'Focus2 Enter CEE Data'!AI233</f>
        <v>0</v>
      </c>
      <c r="AR129" s="16">
        <f>'Focus2 Enter CEE Data'!AJ233</f>
        <v>0</v>
      </c>
      <c r="AS129" s="16">
        <f>'Focus2 Enter CEE Data'!AK233</f>
        <v>0</v>
      </c>
      <c r="AT129" s="16">
        <f>'Focus2 Enter CEE Data'!AL233</f>
        <v>0</v>
      </c>
      <c r="AU129" s="18">
        <f t="shared" si="19"/>
        <v>25</v>
      </c>
      <c r="AV129" s="17">
        <f>'Focus2 Enter CEE Data'!AC234</f>
        <v>0.32</v>
      </c>
      <c r="AW129" s="17">
        <f>'Focus2 Enter CEE Data'!AD234</f>
        <v>0.08</v>
      </c>
      <c r="AX129" s="17">
        <f>'Focus2 Enter CEE Data'!AE234</f>
        <v>0.08</v>
      </c>
      <c r="AY129" s="17">
        <f>'Focus2 Enter CEE Data'!AF234</f>
        <v>0.24</v>
      </c>
      <c r="AZ129" s="17">
        <f>'Focus2 Enter CEE Data'!AG234</f>
        <v>0.2</v>
      </c>
      <c r="BA129" s="17">
        <f>'Focus2 Enter CEE Data'!AH234</f>
        <v>0.08</v>
      </c>
      <c r="BB129" s="17">
        <f>'Focus2 Enter CEE Data'!AI234</f>
        <v>0</v>
      </c>
      <c r="BC129" s="17">
        <f>'Focus2 Enter CEE Data'!AJ234</f>
        <v>0</v>
      </c>
      <c r="BD129" s="17">
        <f>'Focus2 Enter CEE Data'!AK234</f>
        <v>0</v>
      </c>
      <c r="BE129" s="17">
        <f>'Focus2 Enter CEE Data'!AL234</f>
        <v>0</v>
      </c>
      <c r="BF129" s="19">
        <f t="shared" si="20"/>
        <v>0.99999999999999989</v>
      </c>
    </row>
    <row r="130" spans="7:58" x14ac:dyDescent="0.3">
      <c r="G130" s="15">
        <v>119</v>
      </c>
      <c r="L130" s="14" t="str">
        <f t="shared" si="13"/>
        <v>Public administration and defence; compulsory social securitySenior Management</v>
      </c>
      <c r="M130" s="14" t="str">
        <f>Parameters1!$L$25</f>
        <v>Public administration and defence; compulsory social security</v>
      </c>
      <c r="N130" s="14" t="s">
        <v>12</v>
      </c>
      <c r="O130" s="16">
        <f>'Focus2 Enter CEE Data'!N235</f>
        <v>2600</v>
      </c>
      <c r="P130" s="16">
        <f>'Focus2 Enter CEE Data'!O235</f>
        <v>345</v>
      </c>
      <c r="Q130" s="16">
        <f>'Focus2 Enter CEE Data'!P235</f>
        <v>302</v>
      </c>
      <c r="R130" s="16">
        <f>'Focus2 Enter CEE Data'!Q235</f>
        <v>754</v>
      </c>
      <c r="S130" s="16">
        <f>'Focus2 Enter CEE Data'!R235</f>
        <v>1989</v>
      </c>
      <c r="T130" s="16">
        <f>'Focus2 Enter CEE Data'!S235</f>
        <v>190</v>
      </c>
      <c r="U130" s="16">
        <f>'Focus2 Enter CEE Data'!T235</f>
        <v>179</v>
      </c>
      <c r="V130" s="16">
        <f>'Focus2 Enter CEE Data'!U235</f>
        <v>372</v>
      </c>
      <c r="W130" s="16">
        <f>'Focus2 Enter CEE Data'!V235</f>
        <v>11</v>
      </c>
      <c r="X130" s="16">
        <f>'Focus2 Enter CEE Data'!W235</f>
        <v>3</v>
      </c>
      <c r="Y130" s="18">
        <f t="shared" si="24"/>
        <v>6745</v>
      </c>
      <c r="Z130" s="17">
        <f>'Focus2 Enter CEE Data'!N236</f>
        <v>0.38500000000000001</v>
      </c>
      <c r="AA130" s="17">
        <f>'Focus2 Enter CEE Data'!O236</f>
        <v>5.0999999999999997E-2</v>
      </c>
      <c r="AB130" s="17">
        <f>'Focus2 Enter CEE Data'!P236</f>
        <v>4.4999999999999998E-2</v>
      </c>
      <c r="AC130" s="17">
        <f>'Focus2 Enter CEE Data'!Q236</f>
        <v>0.11</v>
      </c>
      <c r="AD130" s="17">
        <f>'Focus2 Enter CEE Data'!R236</f>
        <v>0.29499999999999998</v>
      </c>
      <c r="AE130" s="17">
        <f>'Focus2 Enter CEE Data'!S236</f>
        <v>2.8000000000000001E-2</v>
      </c>
      <c r="AF130" s="17">
        <f>'Focus2 Enter CEE Data'!T236</f>
        <v>2.7E-2</v>
      </c>
      <c r="AG130" s="17">
        <f>'Focus2 Enter CEE Data'!U236</f>
        <v>5.5E-2</v>
      </c>
      <c r="AH130" s="17">
        <f>'Focus2 Enter CEE Data'!V236</f>
        <v>2E-3</v>
      </c>
      <c r="AI130" s="17">
        <f>'Focus2 Enter CEE Data'!W236</f>
        <v>0</v>
      </c>
      <c r="AJ130" s="19">
        <f t="shared" si="18"/>
        <v>0.998</v>
      </c>
      <c r="AK130" s="16">
        <f>'Focus2 Enter CEE Data'!AC235</f>
        <v>30</v>
      </c>
      <c r="AL130" s="16">
        <f>'Focus2 Enter CEE Data'!AD235</f>
        <v>5</v>
      </c>
      <c r="AM130" s="16">
        <f>'Focus2 Enter CEE Data'!AE235</f>
        <v>6</v>
      </c>
      <c r="AN130" s="16">
        <f>'Focus2 Enter CEE Data'!AF235</f>
        <v>25</v>
      </c>
      <c r="AO130" s="16">
        <f>'Focus2 Enter CEE Data'!AG235</f>
        <v>21</v>
      </c>
      <c r="AP130" s="16">
        <f>'Focus2 Enter CEE Data'!AH235</f>
        <v>6</v>
      </c>
      <c r="AQ130" s="16">
        <f>'Focus2 Enter CEE Data'!AI235</f>
        <v>9</v>
      </c>
      <c r="AR130" s="16">
        <f>'Focus2 Enter CEE Data'!AJ235</f>
        <v>13</v>
      </c>
      <c r="AS130" s="16">
        <f>'Focus2 Enter CEE Data'!AK235</f>
        <v>0</v>
      </c>
      <c r="AT130" s="16">
        <f>'Focus2 Enter CEE Data'!AL235</f>
        <v>0</v>
      </c>
      <c r="AU130" s="18">
        <f t="shared" si="19"/>
        <v>115</v>
      </c>
      <c r="AV130" s="17">
        <f>'Focus2 Enter CEE Data'!AC236</f>
        <v>0.26100000000000001</v>
      </c>
      <c r="AW130" s="17">
        <f>'Focus2 Enter CEE Data'!AD236</f>
        <v>4.2999999999999997E-2</v>
      </c>
      <c r="AX130" s="17">
        <f>'Focus2 Enter CEE Data'!AE236</f>
        <v>5.1999999999999998E-2</v>
      </c>
      <c r="AY130" s="17">
        <f>'Focus2 Enter CEE Data'!AF236</f>
        <v>0.22</v>
      </c>
      <c r="AZ130" s="17">
        <f>'Focus2 Enter CEE Data'!AG236</f>
        <v>0.183</v>
      </c>
      <c r="BA130" s="17">
        <f>'Focus2 Enter CEE Data'!AH236</f>
        <v>5.1999999999999998E-2</v>
      </c>
      <c r="BB130" s="17">
        <f>'Focus2 Enter CEE Data'!AI236</f>
        <v>7.8E-2</v>
      </c>
      <c r="BC130" s="17">
        <f>'Focus2 Enter CEE Data'!AJ236</f>
        <v>0.113</v>
      </c>
      <c r="BD130" s="17">
        <f>'Focus2 Enter CEE Data'!AK236</f>
        <v>0</v>
      </c>
      <c r="BE130" s="17">
        <f>'Focus2 Enter CEE Data'!AL236</f>
        <v>0</v>
      </c>
      <c r="BF130" s="19">
        <f t="shared" si="20"/>
        <v>1.002</v>
      </c>
    </row>
    <row r="131" spans="7:58" x14ac:dyDescent="0.3">
      <c r="G131" s="15">
        <v>120</v>
      </c>
      <c r="L131" s="14" t="str">
        <f t="shared" si="13"/>
        <v>Public administration and defence; compulsory social securityProfessionally Qualified</v>
      </c>
      <c r="M131" s="14" t="str">
        <f>Parameters1!$L$25</f>
        <v>Public administration and defence; compulsory social security</v>
      </c>
      <c r="N131" s="14" t="s">
        <v>13</v>
      </c>
      <c r="O131" s="16">
        <f>'Focus2 Enter CEE Data'!N237</f>
        <v>15466</v>
      </c>
      <c r="P131" s="16">
        <f>'Focus2 Enter CEE Data'!O237</f>
        <v>3068</v>
      </c>
      <c r="Q131" s="16">
        <f>'Focus2 Enter CEE Data'!P237</f>
        <v>1051</v>
      </c>
      <c r="R131" s="16">
        <f>'Focus2 Enter CEE Data'!Q237</f>
        <v>4663</v>
      </c>
      <c r="S131" s="16">
        <f>'Focus2 Enter CEE Data'!R237</f>
        <v>12343</v>
      </c>
      <c r="T131" s="16">
        <f>'Focus2 Enter CEE Data'!S237</f>
        <v>1915</v>
      </c>
      <c r="U131" s="16">
        <f>'Focus2 Enter CEE Data'!T237</f>
        <v>770</v>
      </c>
      <c r="V131" s="16">
        <f>'Focus2 Enter CEE Data'!U237</f>
        <v>2451</v>
      </c>
      <c r="W131" s="16">
        <f>'Focus2 Enter CEE Data'!V237</f>
        <v>105</v>
      </c>
      <c r="X131" s="16">
        <f>'Focus2 Enter CEE Data'!W237</f>
        <v>49</v>
      </c>
      <c r="Y131" s="18">
        <f t="shared" si="24"/>
        <v>41881</v>
      </c>
      <c r="Z131" s="17">
        <f>'Focus2 Enter CEE Data'!N238</f>
        <v>0.36899999999999999</v>
      </c>
      <c r="AA131" s="17">
        <f>'Focus2 Enter CEE Data'!O238</f>
        <v>7.2999999999999995E-2</v>
      </c>
      <c r="AB131" s="17">
        <f>'Focus2 Enter CEE Data'!P238</f>
        <v>2.5000000000000001E-2</v>
      </c>
      <c r="AC131" s="17">
        <f>'Focus2 Enter CEE Data'!Q238</f>
        <v>0.11</v>
      </c>
      <c r="AD131" s="17">
        <f>'Focus2 Enter CEE Data'!R238</f>
        <v>0.29499999999999998</v>
      </c>
      <c r="AE131" s="17">
        <f>'Focus2 Enter CEE Data'!S238</f>
        <v>4.5999999999999999E-2</v>
      </c>
      <c r="AF131" s="17">
        <f>'Focus2 Enter CEE Data'!T238</f>
        <v>1.7999999999999999E-2</v>
      </c>
      <c r="AG131" s="17">
        <f>'Focus2 Enter CEE Data'!U238</f>
        <v>5.8999999999999997E-2</v>
      </c>
      <c r="AH131" s="17">
        <f>'Focus2 Enter CEE Data'!V238</f>
        <v>3.0000000000000001E-3</v>
      </c>
      <c r="AI131" s="17">
        <f>'Focus2 Enter CEE Data'!W238</f>
        <v>1E-3</v>
      </c>
      <c r="AJ131" s="19">
        <f t="shared" si="18"/>
        <v>0.99900000000000011</v>
      </c>
      <c r="AK131" s="16">
        <f>'Focus2 Enter CEE Data'!AC237</f>
        <v>199</v>
      </c>
      <c r="AL131" s="16">
        <f>'Focus2 Enter CEE Data'!AD237</f>
        <v>73</v>
      </c>
      <c r="AM131" s="16">
        <f>'Focus2 Enter CEE Data'!AE237</f>
        <v>39</v>
      </c>
      <c r="AN131" s="16">
        <f>'Focus2 Enter CEE Data'!AF237</f>
        <v>181</v>
      </c>
      <c r="AO131" s="16">
        <f>'Focus2 Enter CEE Data'!AG237</f>
        <v>140</v>
      </c>
      <c r="AP131" s="16">
        <f>'Focus2 Enter CEE Data'!AH237</f>
        <v>44</v>
      </c>
      <c r="AQ131" s="16">
        <f>'Focus2 Enter CEE Data'!AI237</f>
        <v>31</v>
      </c>
      <c r="AR131" s="16">
        <f>'Focus2 Enter CEE Data'!AJ237</f>
        <v>132</v>
      </c>
      <c r="AS131" s="16">
        <f>'Focus2 Enter CEE Data'!AK237</f>
        <v>0</v>
      </c>
      <c r="AT131" s="16">
        <f>'Focus2 Enter CEE Data'!AL237</f>
        <v>0</v>
      </c>
      <c r="AU131" s="18">
        <f t="shared" si="19"/>
        <v>839</v>
      </c>
      <c r="AV131" s="17">
        <f>'Focus2 Enter CEE Data'!AC238</f>
        <v>0.23699999999999999</v>
      </c>
      <c r="AW131" s="17">
        <f>'Focus2 Enter CEE Data'!AD238</f>
        <v>8.6999999999999994E-2</v>
      </c>
      <c r="AX131" s="17">
        <f>'Focus2 Enter CEE Data'!AE238</f>
        <v>4.5999999999999999E-2</v>
      </c>
      <c r="AY131" s="17">
        <f>'Focus2 Enter CEE Data'!AF238</f>
        <v>0.22</v>
      </c>
      <c r="AZ131" s="17">
        <f>'Focus2 Enter CEE Data'!AG238</f>
        <v>0.16700000000000001</v>
      </c>
      <c r="BA131" s="17">
        <f>'Focus2 Enter CEE Data'!AH238</f>
        <v>5.1999999999999998E-2</v>
      </c>
      <c r="BB131" s="17">
        <f>'Focus2 Enter CEE Data'!AI238</f>
        <v>3.6999999999999998E-2</v>
      </c>
      <c r="BC131" s="17">
        <f>'Focus2 Enter CEE Data'!AJ238</f>
        <v>0.157</v>
      </c>
      <c r="BD131" s="17">
        <f>'Focus2 Enter CEE Data'!AK238</f>
        <v>0</v>
      </c>
      <c r="BE131" s="17">
        <f>'Focus2 Enter CEE Data'!AL238</f>
        <v>0</v>
      </c>
      <c r="BF131" s="19">
        <f t="shared" si="20"/>
        <v>1.0030000000000001</v>
      </c>
    </row>
    <row r="132" spans="7:58" x14ac:dyDescent="0.3">
      <c r="G132" s="15">
        <v>121</v>
      </c>
      <c r="L132" s="14" t="str">
        <f t="shared" si="13"/>
        <v>Public administration and defence; compulsory social securitySkilled Technical</v>
      </c>
      <c r="M132" s="14" t="str">
        <f>Parameters1!$L$25</f>
        <v>Public administration and defence; compulsory social security</v>
      </c>
      <c r="N132" s="14" t="s">
        <v>14</v>
      </c>
      <c r="O132" s="16">
        <f>'Focus2 Enter CEE Data'!N239</f>
        <v>95066</v>
      </c>
      <c r="P132" s="16">
        <f>'Focus2 Enter CEE Data'!O239</f>
        <v>15856</v>
      </c>
      <c r="Q132" s="16">
        <f>'Focus2 Enter CEE Data'!P239</f>
        <v>3552</v>
      </c>
      <c r="R132" s="16">
        <f>'Focus2 Enter CEE Data'!Q239</f>
        <v>9299</v>
      </c>
      <c r="S132" s="16">
        <f>'Focus2 Enter CEE Data'!R239</f>
        <v>59007</v>
      </c>
      <c r="T132" s="16">
        <f>'Focus2 Enter CEE Data'!S239</f>
        <v>8717</v>
      </c>
      <c r="U132" s="16">
        <f>'Focus2 Enter CEE Data'!T239</f>
        <v>1810</v>
      </c>
      <c r="V132" s="16">
        <f>'Focus2 Enter CEE Data'!U239</f>
        <v>6421</v>
      </c>
      <c r="W132" s="16">
        <f>'Focus2 Enter CEE Data'!V239</f>
        <v>79</v>
      </c>
      <c r="X132" s="16">
        <f>'Focus2 Enter CEE Data'!W239</f>
        <v>34</v>
      </c>
      <c r="Y132" s="18">
        <f t="shared" si="24"/>
        <v>199841</v>
      </c>
      <c r="Z132" s="17">
        <f>'Focus2 Enter CEE Data'!N240</f>
        <v>0.47799999999999998</v>
      </c>
      <c r="AA132" s="17">
        <f>'Focus2 Enter CEE Data'!O240</f>
        <v>7.4999999999999997E-2</v>
      </c>
      <c r="AB132" s="17">
        <f>'Focus2 Enter CEE Data'!P240</f>
        <v>1.7999999999999999E-2</v>
      </c>
      <c r="AC132" s="17">
        <f>'Focus2 Enter CEE Data'!Q240</f>
        <v>0.05</v>
      </c>
      <c r="AD132" s="17">
        <f>'Focus2 Enter CEE Data'!R240</f>
        <v>0.29699999999999999</v>
      </c>
      <c r="AE132" s="17">
        <f>'Focus2 Enter CEE Data'!S240</f>
        <v>4.3999999999999997E-2</v>
      </c>
      <c r="AF132" s="17">
        <f>'Focus2 Enter CEE Data'!T240</f>
        <v>8.9999999999999993E-3</v>
      </c>
      <c r="AG132" s="17">
        <f>'Focus2 Enter CEE Data'!U240</f>
        <v>3.2000000000000001E-2</v>
      </c>
      <c r="AH132" s="17">
        <f>'Focus2 Enter CEE Data'!V240</f>
        <v>0</v>
      </c>
      <c r="AI132" s="17">
        <f>'Focus2 Enter CEE Data'!W240</f>
        <v>0</v>
      </c>
      <c r="AJ132" s="19">
        <f t="shared" si="18"/>
        <v>1.0029999999999999</v>
      </c>
      <c r="AK132" s="16">
        <f>'Focus2 Enter CEE Data'!AC239</f>
        <v>883</v>
      </c>
      <c r="AL132" s="16">
        <f>'Focus2 Enter CEE Data'!AD239</f>
        <v>316</v>
      </c>
      <c r="AM132" s="16">
        <f>'Focus2 Enter CEE Data'!AE239</f>
        <v>84</v>
      </c>
      <c r="AN132" s="16">
        <f>'Focus2 Enter CEE Data'!AF239</f>
        <v>628</v>
      </c>
      <c r="AO132" s="16">
        <f>'Focus2 Enter CEE Data'!AG239</f>
        <v>574</v>
      </c>
      <c r="AP132" s="16">
        <f>'Focus2 Enter CEE Data'!AH239</f>
        <v>223</v>
      </c>
      <c r="AQ132" s="16">
        <f>'Focus2 Enter CEE Data'!AI239</f>
        <v>55</v>
      </c>
      <c r="AR132" s="16">
        <f>'Focus2 Enter CEE Data'!AJ239</f>
        <v>455</v>
      </c>
      <c r="AS132" s="16">
        <f>'Focus2 Enter CEE Data'!AK239</f>
        <v>1</v>
      </c>
      <c r="AT132" s="16">
        <f>'Focus2 Enter CEE Data'!AL239</f>
        <v>0</v>
      </c>
      <c r="AU132" s="18">
        <f t="shared" si="19"/>
        <v>3219</v>
      </c>
      <c r="AV132" s="17">
        <f>'Focus2 Enter CEE Data'!AC240</f>
        <v>0.27400000000000002</v>
      </c>
      <c r="AW132" s="17">
        <f>'Focus2 Enter CEE Data'!AD240</f>
        <v>9.8000000000000004E-2</v>
      </c>
      <c r="AX132" s="17">
        <f>'Focus2 Enter CEE Data'!AE240</f>
        <v>2.5999999999999999E-2</v>
      </c>
      <c r="AY132" s="17">
        <f>'Focus2 Enter CEE Data'!AF240</f>
        <v>0.2</v>
      </c>
      <c r="AZ132" s="17">
        <f>'Focus2 Enter CEE Data'!AG240</f>
        <v>0.17799999999999999</v>
      </c>
      <c r="BA132" s="17">
        <f>'Focus2 Enter CEE Data'!AH240</f>
        <v>6.9000000000000006E-2</v>
      </c>
      <c r="BB132" s="17">
        <f>'Focus2 Enter CEE Data'!AI240</f>
        <v>1.7000000000000001E-2</v>
      </c>
      <c r="BC132" s="17">
        <f>'Focus2 Enter CEE Data'!AJ240</f>
        <v>0.14099999999999999</v>
      </c>
      <c r="BD132" s="17">
        <f>'Focus2 Enter CEE Data'!AK240</f>
        <v>0</v>
      </c>
      <c r="BE132" s="17">
        <f>'Focus2 Enter CEE Data'!AL240</f>
        <v>0</v>
      </c>
      <c r="BF132" s="19">
        <f t="shared" si="20"/>
        <v>1.0029999999999999</v>
      </c>
    </row>
    <row r="133" spans="7:58" x14ac:dyDescent="0.3">
      <c r="G133" s="15">
        <v>122</v>
      </c>
      <c r="L133" s="14" t="str">
        <f t="shared" si="13"/>
        <v>Public administration and defence; compulsory social securitySemi-skilled</v>
      </c>
      <c r="M133" s="14" t="str">
        <f>Parameters1!$L$25</f>
        <v>Public administration and defence; compulsory social security</v>
      </c>
      <c r="N133" s="14" t="s">
        <v>15</v>
      </c>
      <c r="O133" s="16">
        <f>'Focus2 Enter CEE Data'!N241</f>
        <v>140536</v>
      </c>
      <c r="P133" s="16">
        <f>'Focus2 Enter CEE Data'!O241</f>
        <v>14465</v>
      </c>
      <c r="Q133" s="16">
        <f>'Focus2 Enter CEE Data'!P241</f>
        <v>1988</v>
      </c>
      <c r="R133" s="16">
        <f>'Focus2 Enter CEE Data'!Q241</f>
        <v>2142</v>
      </c>
      <c r="S133" s="16">
        <f>'Focus2 Enter CEE Data'!R241</f>
        <v>82938</v>
      </c>
      <c r="T133" s="16">
        <f>'Focus2 Enter CEE Data'!S241</f>
        <v>10562</v>
      </c>
      <c r="U133" s="16">
        <f>'Focus2 Enter CEE Data'!T241</f>
        <v>1372</v>
      </c>
      <c r="V133" s="16">
        <f>'Focus2 Enter CEE Data'!U241</f>
        <v>2374</v>
      </c>
      <c r="W133" s="16">
        <f>'Focus2 Enter CEE Data'!V241</f>
        <v>148</v>
      </c>
      <c r="X133" s="16">
        <f>'Focus2 Enter CEE Data'!W241</f>
        <v>17</v>
      </c>
      <c r="Y133" s="18">
        <f>SUM(O133:X133)</f>
        <v>256542</v>
      </c>
      <c r="Z133" s="17">
        <f>'Focus2 Enter CEE Data'!N242</f>
        <v>0.54800000000000004</v>
      </c>
      <c r="AA133" s="17">
        <f>'Focus2 Enter CEE Data'!O242</f>
        <v>5.6000000000000001E-2</v>
      </c>
      <c r="AB133" s="17">
        <f>'Focus2 Enter CEE Data'!P242</f>
        <v>8.0000000000000002E-3</v>
      </c>
      <c r="AC133" s="17">
        <f>'Focus2 Enter CEE Data'!Q242</f>
        <v>0.01</v>
      </c>
      <c r="AD133" s="17">
        <f>'Focus2 Enter CEE Data'!R242</f>
        <v>0.32300000000000001</v>
      </c>
      <c r="AE133" s="17">
        <f>'Focus2 Enter CEE Data'!S242</f>
        <v>4.1000000000000002E-2</v>
      </c>
      <c r="AF133" s="17">
        <f>'Focus2 Enter CEE Data'!T242</f>
        <v>5.0000000000000001E-3</v>
      </c>
      <c r="AG133" s="17">
        <f>'Focus2 Enter CEE Data'!U242</f>
        <v>8.9999999999999993E-3</v>
      </c>
      <c r="AH133" s="17">
        <f>'Focus2 Enter CEE Data'!V242</f>
        <v>1E-3</v>
      </c>
      <c r="AI133" s="17">
        <f>'Focus2 Enter CEE Data'!W242</f>
        <v>0</v>
      </c>
      <c r="AJ133" s="19">
        <f t="shared" si="18"/>
        <v>1.0009999999999999</v>
      </c>
      <c r="AK133" s="16">
        <f>'Focus2 Enter CEE Data'!AC241</f>
        <v>1573</v>
      </c>
      <c r="AL133" s="16">
        <f>'Focus2 Enter CEE Data'!AD241</f>
        <v>227</v>
      </c>
      <c r="AM133" s="16">
        <f>'Focus2 Enter CEE Data'!AE241</f>
        <v>53</v>
      </c>
      <c r="AN133" s="16">
        <f>'Focus2 Enter CEE Data'!AF241</f>
        <v>96</v>
      </c>
      <c r="AO133" s="16">
        <f>'Focus2 Enter CEE Data'!AG241</f>
        <v>1054</v>
      </c>
      <c r="AP133" s="16">
        <f>'Focus2 Enter CEE Data'!AH241</f>
        <v>176</v>
      </c>
      <c r="AQ133" s="16">
        <f>'Focus2 Enter CEE Data'!AI241</f>
        <v>25</v>
      </c>
      <c r="AR133" s="16">
        <f>'Focus2 Enter CEE Data'!AJ241</f>
        <v>130</v>
      </c>
      <c r="AS133" s="16">
        <f>'Focus2 Enter CEE Data'!AK241</f>
        <v>1</v>
      </c>
      <c r="AT133" s="16">
        <f>'Focus2 Enter CEE Data'!AL241</f>
        <v>0</v>
      </c>
      <c r="AU133" s="18">
        <f t="shared" si="19"/>
        <v>3335</v>
      </c>
      <c r="AV133" s="17">
        <f>'Focus2 Enter CEE Data'!AC242</f>
        <v>0.47199999999999998</v>
      </c>
      <c r="AW133" s="17">
        <f>'Focus2 Enter CEE Data'!AD242</f>
        <v>6.8000000000000005E-2</v>
      </c>
      <c r="AX133" s="17">
        <f>'Focus2 Enter CEE Data'!AE242</f>
        <v>1.6E-2</v>
      </c>
      <c r="AY133" s="17">
        <f>'Focus2 Enter CEE Data'!AF242</f>
        <v>0.03</v>
      </c>
      <c r="AZ133" s="17">
        <f>'Focus2 Enter CEE Data'!AG242</f>
        <v>0.316</v>
      </c>
      <c r="BA133" s="17">
        <f>'Focus2 Enter CEE Data'!AH242</f>
        <v>5.2999999999999999E-2</v>
      </c>
      <c r="BB133" s="17">
        <f>'Focus2 Enter CEE Data'!AI242</f>
        <v>7.0000000000000001E-3</v>
      </c>
      <c r="BC133" s="17">
        <f>'Focus2 Enter CEE Data'!AJ242</f>
        <v>3.9E-2</v>
      </c>
      <c r="BD133" s="17">
        <f>'Focus2 Enter CEE Data'!AK242</f>
        <v>0</v>
      </c>
      <c r="BE133" s="17">
        <f>'Focus2 Enter CEE Data'!AL242</f>
        <v>0</v>
      </c>
      <c r="BF133" s="19">
        <f t="shared" si="20"/>
        <v>1.0010000000000001</v>
      </c>
    </row>
    <row r="134" spans="7:58" x14ac:dyDescent="0.3">
      <c r="G134" s="15">
        <v>123</v>
      </c>
      <c r="L134" s="14" t="str">
        <f t="shared" si="13"/>
        <v>Public administration and defence; compulsory social securityUnskilled</v>
      </c>
      <c r="M134" s="14" t="str">
        <f>Parameters1!$L$25</f>
        <v>Public administration and defence; compulsory social security</v>
      </c>
      <c r="N134" s="14" t="s">
        <v>16</v>
      </c>
      <c r="O134" s="16">
        <f>'Focus2 Enter CEE Data'!N243</f>
        <v>23253</v>
      </c>
      <c r="P134" s="16">
        <f>'Focus2 Enter CEE Data'!O243</f>
        <v>5245</v>
      </c>
      <c r="Q134" s="16">
        <f>'Focus2 Enter CEE Data'!P243</f>
        <v>346</v>
      </c>
      <c r="R134" s="16">
        <f>'Focus2 Enter CEE Data'!Q243</f>
        <v>144</v>
      </c>
      <c r="S134" s="16">
        <f>'Focus2 Enter CEE Data'!R243</f>
        <v>22052</v>
      </c>
      <c r="T134" s="16">
        <f>'Focus2 Enter CEE Data'!S243</f>
        <v>2995</v>
      </c>
      <c r="U134" s="16">
        <f>'Focus2 Enter CEE Data'!T243</f>
        <v>122</v>
      </c>
      <c r="V134" s="16">
        <f>'Focus2 Enter CEE Data'!U243</f>
        <v>58</v>
      </c>
      <c r="W134" s="16">
        <f>'Focus2 Enter CEE Data'!V243</f>
        <v>55</v>
      </c>
      <c r="X134" s="16">
        <f>'Focus2 Enter CEE Data'!W243</f>
        <v>14</v>
      </c>
      <c r="Y134" s="18">
        <f t="shared" ref="Y134" si="25">SUM(O134:X134)</f>
        <v>54284</v>
      </c>
      <c r="Z134" s="17">
        <f>'Focus2 Enter CEE Data'!N244</f>
        <v>0.42799999999999999</v>
      </c>
      <c r="AA134" s="17">
        <f>'Focus2 Enter CEE Data'!O244</f>
        <v>9.7000000000000003E-2</v>
      </c>
      <c r="AB134" s="17">
        <f>'Focus2 Enter CEE Data'!P244</f>
        <v>6.0000000000000001E-3</v>
      </c>
      <c r="AC134" s="17">
        <f>'Focus2 Enter CEE Data'!Q244</f>
        <v>0</v>
      </c>
      <c r="AD134" s="17">
        <f>'Focus2 Enter CEE Data'!R244</f>
        <v>0.40600000000000003</v>
      </c>
      <c r="AE134" s="17">
        <f>'Focus2 Enter CEE Data'!S244</f>
        <v>5.5E-2</v>
      </c>
      <c r="AF134" s="17">
        <f>'Focus2 Enter CEE Data'!T244</f>
        <v>2E-3</v>
      </c>
      <c r="AG134" s="17">
        <f>'Focus2 Enter CEE Data'!U244</f>
        <v>1E-3</v>
      </c>
      <c r="AH134" s="17">
        <f>'Focus2 Enter CEE Data'!V244</f>
        <v>1E-3</v>
      </c>
      <c r="AI134" s="17">
        <f>'Focus2 Enter CEE Data'!W244</f>
        <v>0</v>
      </c>
      <c r="AJ134" s="19">
        <f t="shared" si="18"/>
        <v>0.99600000000000011</v>
      </c>
      <c r="AK134" s="16">
        <f>'Focus2 Enter CEE Data'!AC243</f>
        <v>1008</v>
      </c>
      <c r="AL134" s="16">
        <f>'Focus2 Enter CEE Data'!AD243</f>
        <v>101</v>
      </c>
      <c r="AM134" s="16">
        <f>'Focus2 Enter CEE Data'!AE243</f>
        <v>12</v>
      </c>
      <c r="AN134" s="16">
        <f>'Focus2 Enter CEE Data'!AF243</f>
        <v>8</v>
      </c>
      <c r="AO134" s="16">
        <f>'Focus2 Enter CEE Data'!AG243</f>
        <v>2161</v>
      </c>
      <c r="AP134" s="16">
        <f>'Focus2 Enter CEE Data'!AH243</f>
        <v>30</v>
      </c>
      <c r="AQ134" s="16">
        <f>'Focus2 Enter CEE Data'!AI243</f>
        <v>3</v>
      </c>
      <c r="AR134" s="16">
        <f>'Focus2 Enter CEE Data'!AJ243</f>
        <v>3</v>
      </c>
      <c r="AS134" s="16">
        <f>'Focus2 Enter CEE Data'!AK243</f>
        <v>0</v>
      </c>
      <c r="AT134" s="16">
        <f>'Focus2 Enter CEE Data'!AL243</f>
        <v>0</v>
      </c>
      <c r="AU134" s="18">
        <f t="shared" si="19"/>
        <v>3326</v>
      </c>
      <c r="AV134" s="17">
        <f>'Focus2 Enter CEE Data'!AC244</f>
        <v>0.30299999999999999</v>
      </c>
      <c r="AW134" s="17">
        <f>'Focus2 Enter CEE Data'!AD244</f>
        <v>0.03</v>
      </c>
      <c r="AX134" s="17">
        <f>'Focus2 Enter CEE Data'!AE244</f>
        <v>4.0000000000000001E-3</v>
      </c>
      <c r="AY134" s="17">
        <f>'Focus2 Enter CEE Data'!AF244</f>
        <v>0</v>
      </c>
      <c r="AZ134" s="17">
        <f>'Focus2 Enter CEE Data'!AG244</f>
        <v>0.65</v>
      </c>
      <c r="BA134" s="17">
        <f>'Focus2 Enter CEE Data'!AH244</f>
        <v>8.9999999999999993E-3</v>
      </c>
      <c r="BB134" s="17">
        <f>'Focus2 Enter CEE Data'!AI244</f>
        <v>1E-3</v>
      </c>
      <c r="BC134" s="17">
        <f>'Focus2 Enter CEE Data'!AJ244</f>
        <v>1E-3</v>
      </c>
      <c r="BD134" s="17">
        <f>'Focus2 Enter CEE Data'!AK244</f>
        <v>0</v>
      </c>
      <c r="BE134" s="17">
        <f>'Focus2 Enter CEE Data'!AL244</f>
        <v>0</v>
      </c>
      <c r="BF134" s="19">
        <f t="shared" si="20"/>
        <v>0.998</v>
      </c>
    </row>
    <row r="135" spans="7:58" x14ac:dyDescent="0.3">
      <c r="G135" s="15">
        <v>124</v>
      </c>
      <c r="L135" s="14" t="str">
        <f t="shared" si="13"/>
        <v>Public administration and defence; compulsory social securityTotal Permanent</v>
      </c>
      <c r="M135" s="14" t="str">
        <f>Parameters1!$L$25</f>
        <v>Public administration and defence; compulsory social security</v>
      </c>
      <c r="N135" s="14" t="s">
        <v>17</v>
      </c>
      <c r="O135" s="16">
        <f>'Focus2 Enter CEE Data'!N245</f>
        <v>277484</v>
      </c>
      <c r="P135" s="16">
        <f>'Focus2 Enter CEE Data'!O245</f>
        <v>38082</v>
      </c>
      <c r="Q135" s="16">
        <f>'Focus2 Enter CEE Data'!P245</f>
        <v>7285</v>
      </c>
      <c r="R135" s="16">
        <f>'Focus2 Enter CEE Data'!Q245</f>
        <v>17191</v>
      </c>
      <c r="S135" s="16">
        <f>'Focus2 Enter CEE Data'!R245</f>
        <v>178636</v>
      </c>
      <c r="T135" s="16">
        <f>'Focus2 Enter CEE Data'!S245</f>
        <v>24433</v>
      </c>
      <c r="U135" s="16">
        <f>'Focus2 Enter CEE Data'!T245</f>
        <v>4294</v>
      </c>
      <c r="V135" s="16">
        <f>'Focus2 Enter CEE Data'!U245</f>
        <v>11738</v>
      </c>
      <c r="W135" s="16">
        <f>'Focus2 Enter CEE Data'!V245</f>
        <v>398</v>
      </c>
      <c r="X135" s="16">
        <f>'Focus2 Enter CEE Data'!W245</f>
        <v>117</v>
      </c>
      <c r="Y135" s="18">
        <f>SUM(O135:X135)</f>
        <v>559658</v>
      </c>
      <c r="Z135" s="17">
        <f>'Focus2 Enter CEE Data'!N246</f>
        <v>0.496</v>
      </c>
      <c r="AA135" s="17">
        <f>'Focus2 Enter CEE Data'!O246</f>
        <v>6.8000000000000005E-2</v>
      </c>
      <c r="AB135" s="17">
        <f>'Focus2 Enter CEE Data'!P246</f>
        <v>1.2999999999999999E-2</v>
      </c>
      <c r="AC135" s="17">
        <f>'Focus2 Enter CEE Data'!Q246</f>
        <v>3.1E-2</v>
      </c>
      <c r="AD135" s="17">
        <f>'Focus2 Enter CEE Data'!R246</f>
        <v>0.31900000000000001</v>
      </c>
      <c r="AE135" s="17">
        <f>'Focus2 Enter CEE Data'!S246</f>
        <v>4.3999999999999997E-2</v>
      </c>
      <c r="AF135" s="17">
        <f>'Focus2 Enter CEE Data'!T246</f>
        <v>8.0000000000000002E-3</v>
      </c>
      <c r="AG135" s="17">
        <f>'Focus2 Enter CEE Data'!U246</f>
        <v>2.1000000000000001E-2</v>
      </c>
      <c r="AH135" s="17">
        <f>'Focus2 Enter CEE Data'!V246</f>
        <v>1E-3</v>
      </c>
      <c r="AI135" s="17">
        <f>'Focus2 Enter CEE Data'!W246</f>
        <v>0</v>
      </c>
      <c r="AJ135" s="19">
        <f t="shared" si="18"/>
        <v>1.0009999999999999</v>
      </c>
      <c r="AK135" s="16">
        <f>'Focus2 Enter CEE Data'!AC245</f>
        <v>3701</v>
      </c>
      <c r="AL135" s="16">
        <f>'Focus2 Enter CEE Data'!AD245</f>
        <v>724</v>
      </c>
      <c r="AM135" s="16">
        <f>'Focus2 Enter CEE Data'!AE245</f>
        <v>196</v>
      </c>
      <c r="AN135" s="16">
        <f>'Focus2 Enter CEE Data'!AF245</f>
        <v>944</v>
      </c>
      <c r="AO135" s="16">
        <f>'Focus2 Enter CEE Data'!AG245</f>
        <v>3955</v>
      </c>
      <c r="AP135" s="16">
        <f>'Focus2 Enter CEE Data'!AH245</f>
        <v>481</v>
      </c>
      <c r="AQ135" s="16">
        <f>'Focus2 Enter CEE Data'!AI245</f>
        <v>123</v>
      </c>
      <c r="AR135" s="16">
        <f>'Focus2 Enter CEE Data'!AJ245</f>
        <v>733</v>
      </c>
      <c r="AS135" s="16">
        <f>'Focus2 Enter CEE Data'!AK245</f>
        <v>2</v>
      </c>
      <c r="AT135" s="16">
        <f>'Focus2 Enter CEE Data'!AL245</f>
        <v>0</v>
      </c>
      <c r="AU135" s="18">
        <f t="shared" si="19"/>
        <v>10859</v>
      </c>
      <c r="AV135" s="17">
        <f>'Focus2 Enter CEE Data'!AC246</f>
        <v>0.34100000000000003</v>
      </c>
      <c r="AW135" s="17">
        <f>'Focus2 Enter CEE Data'!AD246</f>
        <v>6.7000000000000004E-2</v>
      </c>
      <c r="AX135" s="17">
        <f>'Focus2 Enter CEE Data'!AE246</f>
        <v>1.7999999999999999E-2</v>
      </c>
      <c r="AY135" s="17">
        <f>'Focus2 Enter CEE Data'!AF246</f>
        <v>8.6999999999999994E-2</v>
      </c>
      <c r="AZ135" s="17">
        <f>'Focus2 Enter CEE Data'!AG246</f>
        <v>0.36399999999999999</v>
      </c>
      <c r="BA135" s="17">
        <f>'Focus2 Enter CEE Data'!AH246</f>
        <v>4.3999999999999997E-2</v>
      </c>
      <c r="BB135" s="17">
        <f>'Focus2 Enter CEE Data'!AI246</f>
        <v>1.0999999999999999E-2</v>
      </c>
      <c r="BC135" s="17">
        <f>'Focus2 Enter CEE Data'!AJ246</f>
        <v>6.8000000000000005E-2</v>
      </c>
      <c r="BD135" s="17">
        <f>'Focus2 Enter CEE Data'!AK246</f>
        <v>0</v>
      </c>
      <c r="BE135" s="17">
        <f>'Focus2 Enter CEE Data'!AL246</f>
        <v>0</v>
      </c>
      <c r="BF135" s="19">
        <f t="shared" si="20"/>
        <v>1</v>
      </c>
    </row>
    <row r="136" spans="7:58" x14ac:dyDescent="0.3">
      <c r="G136" s="15">
        <v>125</v>
      </c>
      <c r="L136" s="14" t="str">
        <f t="shared" si="13"/>
        <v>Public administration and defence; compulsory social securityTemporary employees</v>
      </c>
      <c r="M136" s="14" t="str">
        <f>Parameters1!$L$25</f>
        <v>Public administration and defence; compulsory social security</v>
      </c>
      <c r="N136" s="14" t="s">
        <v>18</v>
      </c>
      <c r="O136" s="16">
        <f>'Focus2 Enter CEE Data'!N247</f>
        <v>9518</v>
      </c>
      <c r="P136" s="16">
        <f>'Focus2 Enter CEE Data'!O247</f>
        <v>1579</v>
      </c>
      <c r="Q136" s="16">
        <f>'Focus2 Enter CEE Data'!P247</f>
        <v>68</v>
      </c>
      <c r="R136" s="16">
        <f>'Focus2 Enter CEE Data'!Q247</f>
        <v>95</v>
      </c>
      <c r="S136" s="16">
        <f>'Focus2 Enter CEE Data'!R247</f>
        <v>7370</v>
      </c>
      <c r="T136" s="16">
        <f>'Focus2 Enter CEE Data'!S247</f>
        <v>1427</v>
      </c>
      <c r="U136" s="16">
        <f>'Focus2 Enter CEE Data'!T247</f>
        <v>41</v>
      </c>
      <c r="V136" s="16">
        <f>'Focus2 Enter CEE Data'!U247</f>
        <v>99</v>
      </c>
      <c r="W136" s="16">
        <f>'Focus2 Enter CEE Data'!V247</f>
        <v>92</v>
      </c>
      <c r="X136" s="16">
        <f>'Focus2 Enter CEE Data'!W247</f>
        <v>47</v>
      </c>
      <c r="Y136" s="18">
        <f t="shared" ref="Y136:Y141" si="26">SUM(O136:X136)</f>
        <v>20336</v>
      </c>
      <c r="Z136" s="17">
        <f>'Focus2 Enter CEE Data'!N248</f>
        <v>0.45500000000000002</v>
      </c>
      <c r="AA136" s="17">
        <f>'Focus2 Enter CEE Data'!O248</f>
        <v>7.4999999999999997E-2</v>
      </c>
      <c r="AB136" s="17">
        <f>'Focus2 Enter CEE Data'!P248</f>
        <v>3.0000000000000001E-3</v>
      </c>
      <c r="AC136" s="17">
        <f>'Focus2 Enter CEE Data'!Q248</f>
        <v>5.0000000000000001E-3</v>
      </c>
      <c r="AD136" s="17">
        <f>'Focus2 Enter CEE Data'!R248</f>
        <v>0.38100000000000001</v>
      </c>
      <c r="AE136" s="17">
        <f>'Focus2 Enter CEE Data'!S248</f>
        <v>6.8000000000000005E-2</v>
      </c>
      <c r="AF136" s="17">
        <f>'Focus2 Enter CEE Data'!T248</f>
        <v>2E-3</v>
      </c>
      <c r="AG136" s="17">
        <f>'Focus2 Enter CEE Data'!U248</f>
        <v>5.0000000000000001E-3</v>
      </c>
      <c r="AH136" s="17">
        <f>'Focus2 Enter CEE Data'!V248</f>
        <v>4.0000000000000001E-3</v>
      </c>
      <c r="AI136" s="17">
        <f>'Focus2 Enter CEE Data'!W248</f>
        <v>2E-3</v>
      </c>
      <c r="AJ136" s="19">
        <f t="shared" si="18"/>
        <v>1</v>
      </c>
      <c r="AK136" s="16">
        <f>'Focus2 Enter CEE Data'!AC247</f>
        <v>33</v>
      </c>
      <c r="AL136" s="16">
        <f>'Focus2 Enter CEE Data'!AD247</f>
        <v>6</v>
      </c>
      <c r="AM136" s="16">
        <f>'Focus2 Enter CEE Data'!AE247</f>
        <v>0</v>
      </c>
      <c r="AN136" s="16">
        <f>'Focus2 Enter CEE Data'!AF247</f>
        <v>1</v>
      </c>
      <c r="AO136" s="16">
        <f>'Focus2 Enter CEE Data'!AG247</f>
        <v>27</v>
      </c>
      <c r="AP136" s="16">
        <f>'Focus2 Enter CEE Data'!AH247</f>
        <v>0</v>
      </c>
      <c r="AQ136" s="16">
        <f>'Focus2 Enter CEE Data'!AI247</f>
        <v>0</v>
      </c>
      <c r="AR136" s="16">
        <f>'Focus2 Enter CEE Data'!AJ247</f>
        <v>0</v>
      </c>
      <c r="AS136" s="16">
        <f>'Focus2 Enter CEE Data'!AK247</f>
        <v>0</v>
      </c>
      <c r="AT136" s="16">
        <f>'Focus2 Enter CEE Data'!AL247</f>
        <v>0</v>
      </c>
      <c r="AU136" s="18">
        <f t="shared" si="19"/>
        <v>67</v>
      </c>
      <c r="AV136" s="17">
        <f>'Focus2 Enter CEE Data'!AC248</f>
        <v>0.49299999999999999</v>
      </c>
      <c r="AW136" s="17">
        <f>'Focus2 Enter CEE Data'!AD248</f>
        <v>0.09</v>
      </c>
      <c r="AX136" s="17">
        <f>'Focus2 Enter CEE Data'!AE248</f>
        <v>0</v>
      </c>
      <c r="AY136" s="17">
        <f>'Focus2 Enter CEE Data'!AF248</f>
        <v>1.4999999999999999E-2</v>
      </c>
      <c r="AZ136" s="17">
        <f>'Focus2 Enter CEE Data'!AG248</f>
        <v>0.40300000000000002</v>
      </c>
      <c r="BA136" s="17">
        <f>'Focus2 Enter CEE Data'!AH248</f>
        <v>0</v>
      </c>
      <c r="BB136" s="17">
        <f>'Focus2 Enter CEE Data'!AI248</f>
        <v>0</v>
      </c>
      <c r="BC136" s="17">
        <f>'Focus2 Enter CEE Data'!AJ248</f>
        <v>0</v>
      </c>
      <c r="BD136" s="17">
        <f>'Focus2 Enter CEE Data'!AK248</f>
        <v>0</v>
      </c>
      <c r="BE136" s="17">
        <f>'Focus2 Enter CEE Data'!AL248</f>
        <v>0</v>
      </c>
      <c r="BF136" s="19">
        <f t="shared" si="20"/>
        <v>1.0009999999999999</v>
      </c>
    </row>
    <row r="137" spans="7:58" x14ac:dyDescent="0.3">
      <c r="G137" s="15">
        <v>126</v>
      </c>
      <c r="L137" s="14" t="str">
        <f t="shared" si="13"/>
        <v>Public administration and defence; compulsory social securityGrand Total</v>
      </c>
      <c r="M137" s="14" t="str">
        <f>Parameters1!$L$25</f>
        <v>Public administration and defence; compulsory social security</v>
      </c>
      <c r="N137" s="14" t="s">
        <v>19</v>
      </c>
      <c r="O137" s="16">
        <f>'Focus2 Enter CEE Data'!N249</f>
        <v>287002</v>
      </c>
      <c r="P137" s="16">
        <f>'Focus2 Enter CEE Data'!O249</f>
        <v>39661</v>
      </c>
      <c r="Q137" s="16">
        <f>'Focus2 Enter CEE Data'!P249</f>
        <v>7353</v>
      </c>
      <c r="R137" s="16">
        <f>'Focus2 Enter CEE Data'!Q249</f>
        <v>17286</v>
      </c>
      <c r="S137" s="16">
        <f>'Focus2 Enter CEE Data'!R249</f>
        <v>186606</v>
      </c>
      <c r="T137" s="16">
        <f>'Focus2 Enter CEE Data'!S249</f>
        <v>25860</v>
      </c>
      <c r="U137" s="16">
        <f>'Focus2 Enter CEE Data'!T249</f>
        <v>4335</v>
      </c>
      <c r="V137" s="16">
        <f>'Focus2 Enter CEE Data'!U249</f>
        <v>11837</v>
      </c>
      <c r="W137" s="16">
        <f>'Focus2 Enter CEE Data'!V249</f>
        <v>490</v>
      </c>
      <c r="X137" s="16">
        <f>'Focus2 Enter CEE Data'!W249</f>
        <v>164</v>
      </c>
      <c r="Y137" s="18">
        <f t="shared" si="26"/>
        <v>580594</v>
      </c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9">
        <f t="shared" si="18"/>
        <v>0</v>
      </c>
      <c r="AK137" s="16">
        <f>'Focus2 Enter CEE Data'!AC249</f>
        <v>3013</v>
      </c>
      <c r="AL137" s="16">
        <f>'Focus2 Enter CEE Data'!AD249</f>
        <v>755</v>
      </c>
      <c r="AM137" s="16">
        <f>'Focus2 Enter CEE Data'!AE249</f>
        <v>197</v>
      </c>
      <c r="AN137" s="16">
        <f>'Focus2 Enter CEE Data'!AF249</f>
        <v>973</v>
      </c>
      <c r="AO137" s="16">
        <f>'Focus2 Enter CEE Data'!AG249</f>
        <v>1962</v>
      </c>
      <c r="AP137" s="16">
        <f>'Focus2 Enter CEE Data'!AH249</f>
        <v>450</v>
      </c>
      <c r="AQ137" s="16">
        <f>'Focus2 Enter CEE Data'!AI249</f>
        <v>117</v>
      </c>
      <c r="AR137" s="16">
        <f>'Focus2 Enter CEE Data'!AJ249</f>
        <v>721</v>
      </c>
      <c r="AS137" s="16">
        <f>'Focus2 Enter CEE Data'!AK249</f>
        <v>2</v>
      </c>
      <c r="AT137" s="16">
        <f>'Focus2 Enter CEE Data'!AL249</f>
        <v>0</v>
      </c>
      <c r="AU137" s="18">
        <f t="shared" si="19"/>
        <v>8190</v>
      </c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9">
        <f t="shared" si="20"/>
        <v>0</v>
      </c>
    </row>
    <row r="138" spans="7:58" x14ac:dyDescent="0.3">
      <c r="G138" s="15">
        <v>127</v>
      </c>
      <c r="L138" s="14" t="str">
        <f t="shared" si="13"/>
        <v>Real estate activitiesTop Management</v>
      </c>
      <c r="M138" s="14" t="str">
        <f>Parameters1!$L$26</f>
        <v>Real estate activities</v>
      </c>
      <c r="N138" s="14" t="s">
        <v>11</v>
      </c>
      <c r="O138" s="16">
        <f>'Focus2 Enter CEE Data'!N250</f>
        <v>39</v>
      </c>
      <c r="P138" s="16">
        <f>'Focus2 Enter CEE Data'!O250</f>
        <v>20</v>
      </c>
      <c r="Q138" s="16">
        <f>'Focus2 Enter CEE Data'!P250</f>
        <v>18</v>
      </c>
      <c r="R138" s="16">
        <f>'Focus2 Enter CEE Data'!Q250</f>
        <v>310</v>
      </c>
      <c r="S138" s="16">
        <f>'Focus2 Enter CEE Data'!R250</f>
        <v>22</v>
      </c>
      <c r="T138" s="16">
        <f>'Focus2 Enter CEE Data'!S250</f>
        <v>8</v>
      </c>
      <c r="U138" s="16">
        <f>'Focus2 Enter CEE Data'!T250</f>
        <v>17</v>
      </c>
      <c r="V138" s="16">
        <f>'Focus2 Enter CEE Data'!U250</f>
        <v>93</v>
      </c>
      <c r="W138" s="16">
        <f>'Focus2 Enter CEE Data'!V250</f>
        <v>11</v>
      </c>
      <c r="X138" s="16">
        <f>'Focus2 Enter CEE Data'!W250</f>
        <v>2</v>
      </c>
      <c r="Y138" s="18">
        <f t="shared" si="26"/>
        <v>540</v>
      </c>
      <c r="Z138" s="17">
        <f>'Focus2 Enter CEE Data'!N251</f>
        <v>7.1999999999999995E-2</v>
      </c>
      <c r="AA138" s="17">
        <f>'Focus2 Enter CEE Data'!O251</f>
        <v>3.6999999999999998E-2</v>
      </c>
      <c r="AB138" s="17">
        <f>'Focus2 Enter CEE Data'!P251</f>
        <v>3.3000000000000002E-2</v>
      </c>
      <c r="AC138" s="17">
        <f>'Focus2 Enter CEE Data'!Q251</f>
        <v>0.56999999999999995</v>
      </c>
      <c r="AD138" s="17">
        <f>'Focus2 Enter CEE Data'!R251</f>
        <v>4.1000000000000002E-2</v>
      </c>
      <c r="AE138" s="17">
        <f>'Focus2 Enter CEE Data'!S251</f>
        <v>1.4999999999999999E-2</v>
      </c>
      <c r="AF138" s="17">
        <f>'Focus2 Enter CEE Data'!T251</f>
        <v>3.1E-2</v>
      </c>
      <c r="AG138" s="17">
        <f>'Focus2 Enter CEE Data'!U251</f>
        <v>0.17199999999999999</v>
      </c>
      <c r="AH138" s="17">
        <f>'Focus2 Enter CEE Data'!V251</f>
        <v>0.02</v>
      </c>
      <c r="AI138" s="17">
        <f>'Focus2 Enter CEE Data'!W251</f>
        <v>4.0000000000000001E-3</v>
      </c>
      <c r="AJ138" s="19">
        <f t="shared" si="18"/>
        <v>0.99500000000000011</v>
      </c>
      <c r="AK138" s="16">
        <f>'Focus2 Enter CEE Data'!AC250</f>
        <v>1</v>
      </c>
      <c r="AL138" s="16">
        <f>'Focus2 Enter CEE Data'!AD250</f>
        <v>1</v>
      </c>
      <c r="AM138" s="16">
        <f>'Focus2 Enter CEE Data'!AE250</f>
        <v>0</v>
      </c>
      <c r="AN138" s="16">
        <f>'Focus2 Enter CEE Data'!AF250</f>
        <v>1</v>
      </c>
      <c r="AO138" s="16">
        <f>'Focus2 Enter CEE Data'!AG250</f>
        <v>0</v>
      </c>
      <c r="AP138" s="16">
        <f>'Focus2 Enter CEE Data'!AH250</f>
        <v>0</v>
      </c>
      <c r="AQ138" s="16">
        <f>'Focus2 Enter CEE Data'!AI250</f>
        <v>0</v>
      </c>
      <c r="AR138" s="16">
        <f>'Focus2 Enter CEE Data'!AJ250</f>
        <v>2</v>
      </c>
      <c r="AS138" s="16">
        <f>'Focus2 Enter CEE Data'!AK250</f>
        <v>0</v>
      </c>
      <c r="AT138" s="16">
        <f>'Focus2 Enter CEE Data'!AL250</f>
        <v>0</v>
      </c>
      <c r="AU138" s="18">
        <f t="shared" si="19"/>
        <v>5</v>
      </c>
      <c r="AV138" s="17">
        <f>'Focus2 Enter CEE Data'!AC251</f>
        <v>0.2</v>
      </c>
      <c r="AW138" s="17">
        <f>'Focus2 Enter CEE Data'!AD251</f>
        <v>0.2</v>
      </c>
      <c r="AX138" s="17">
        <f>'Focus2 Enter CEE Data'!AE251</f>
        <v>0</v>
      </c>
      <c r="AY138" s="17">
        <f>'Focus2 Enter CEE Data'!AF251</f>
        <v>0.2</v>
      </c>
      <c r="AZ138" s="17">
        <f>'Focus2 Enter CEE Data'!AG251</f>
        <v>0</v>
      </c>
      <c r="BA138" s="17">
        <f>'Focus2 Enter CEE Data'!AH251</f>
        <v>0</v>
      </c>
      <c r="BB138" s="17">
        <f>'Focus2 Enter CEE Data'!AI251</f>
        <v>0</v>
      </c>
      <c r="BC138" s="17">
        <f>'Focus2 Enter CEE Data'!AJ251</f>
        <v>0.4</v>
      </c>
      <c r="BD138" s="17">
        <f>'Focus2 Enter CEE Data'!AK251</f>
        <v>0</v>
      </c>
      <c r="BE138" s="17">
        <f>'Focus2 Enter CEE Data'!AL251</f>
        <v>0</v>
      </c>
      <c r="BF138" s="19">
        <f t="shared" si="20"/>
        <v>1</v>
      </c>
    </row>
    <row r="139" spans="7:58" x14ac:dyDescent="0.3">
      <c r="G139" s="15">
        <v>128</v>
      </c>
      <c r="L139" s="14" t="str">
        <f t="shared" si="13"/>
        <v>Real estate activitiesSenior Management</v>
      </c>
      <c r="M139" s="14" t="str">
        <f>Parameters1!$L$26</f>
        <v>Real estate activities</v>
      </c>
      <c r="N139" s="14" t="s">
        <v>12</v>
      </c>
      <c r="O139" s="16">
        <f>'Focus2 Enter CEE Data'!N252</f>
        <v>102</v>
      </c>
      <c r="P139" s="16">
        <f>'Focus2 Enter CEE Data'!O252</f>
        <v>42</v>
      </c>
      <c r="Q139" s="16">
        <f>'Focus2 Enter CEE Data'!P252</f>
        <v>57</v>
      </c>
      <c r="R139" s="16">
        <f>'Focus2 Enter CEE Data'!Q252</f>
        <v>388</v>
      </c>
      <c r="S139" s="16">
        <f>'Focus2 Enter CEE Data'!R252</f>
        <v>112</v>
      </c>
      <c r="T139" s="16">
        <f>'Focus2 Enter CEE Data'!S252</f>
        <v>67</v>
      </c>
      <c r="U139" s="16">
        <f>'Focus2 Enter CEE Data'!T252</f>
        <v>70</v>
      </c>
      <c r="V139" s="16">
        <f>'Focus2 Enter CEE Data'!U252</f>
        <v>373</v>
      </c>
      <c r="W139" s="16">
        <f>'Focus2 Enter CEE Data'!V252</f>
        <v>14</v>
      </c>
      <c r="X139" s="16">
        <f>'Focus2 Enter CEE Data'!W252</f>
        <v>14</v>
      </c>
      <c r="Y139" s="18">
        <f t="shared" si="26"/>
        <v>1239</v>
      </c>
      <c r="Z139" s="17">
        <f>'Focus2 Enter CEE Data'!N253</f>
        <v>8.2000000000000003E-2</v>
      </c>
      <c r="AA139" s="17">
        <f>'Focus2 Enter CEE Data'!O253</f>
        <v>3.4000000000000002E-2</v>
      </c>
      <c r="AB139" s="17">
        <f>'Focus2 Enter CEE Data'!P253</f>
        <v>4.5999999999999999E-2</v>
      </c>
      <c r="AC139" s="17">
        <f>'Focus2 Enter CEE Data'!Q253</f>
        <v>0.31</v>
      </c>
      <c r="AD139" s="17">
        <f>'Focus2 Enter CEE Data'!R253</f>
        <v>0.09</v>
      </c>
      <c r="AE139" s="17">
        <f>'Focus2 Enter CEE Data'!S253</f>
        <v>5.3999999999999999E-2</v>
      </c>
      <c r="AF139" s="17">
        <f>'Focus2 Enter CEE Data'!T253</f>
        <v>5.6000000000000001E-2</v>
      </c>
      <c r="AG139" s="17">
        <f>'Focus2 Enter CEE Data'!U253</f>
        <v>0.30099999999999999</v>
      </c>
      <c r="AH139" s="17">
        <f>'Focus2 Enter CEE Data'!V253</f>
        <v>1.0999999999999999E-2</v>
      </c>
      <c r="AI139" s="17">
        <f>'Focus2 Enter CEE Data'!W253</f>
        <v>1.0999999999999999E-2</v>
      </c>
      <c r="AJ139" s="19">
        <f t="shared" si="18"/>
        <v>0.99500000000000011</v>
      </c>
      <c r="AK139" s="16">
        <f>'Focus2 Enter CEE Data'!AC252</f>
        <v>1</v>
      </c>
      <c r="AL139" s="16">
        <f>'Focus2 Enter CEE Data'!AD252</f>
        <v>0</v>
      </c>
      <c r="AM139" s="16">
        <f>'Focus2 Enter CEE Data'!AE252</f>
        <v>0</v>
      </c>
      <c r="AN139" s="16">
        <f>'Focus2 Enter CEE Data'!AF252</f>
        <v>3</v>
      </c>
      <c r="AO139" s="16">
        <f>'Focus2 Enter CEE Data'!AG252</f>
        <v>0</v>
      </c>
      <c r="AP139" s="16">
        <f>'Focus2 Enter CEE Data'!AH252</f>
        <v>0</v>
      </c>
      <c r="AQ139" s="16">
        <f>'Focus2 Enter CEE Data'!AI252</f>
        <v>1</v>
      </c>
      <c r="AR139" s="16">
        <f>'Focus2 Enter CEE Data'!AJ252</f>
        <v>6</v>
      </c>
      <c r="AS139" s="16">
        <f>'Focus2 Enter CEE Data'!AK252</f>
        <v>0</v>
      </c>
      <c r="AT139" s="16">
        <f>'Focus2 Enter CEE Data'!AL252</f>
        <v>0</v>
      </c>
      <c r="AU139" s="18">
        <f t="shared" si="19"/>
        <v>11</v>
      </c>
      <c r="AV139" s="17">
        <f>'Focus2 Enter CEE Data'!AC253</f>
        <v>9.0999999999999998E-2</v>
      </c>
      <c r="AW139" s="17">
        <f>'Focus2 Enter CEE Data'!AD253</f>
        <v>0</v>
      </c>
      <c r="AX139" s="17">
        <f>'Focus2 Enter CEE Data'!AE253</f>
        <v>0</v>
      </c>
      <c r="AY139" s="17">
        <f>'Focus2 Enter CEE Data'!AF253</f>
        <v>0.27</v>
      </c>
      <c r="AZ139" s="17">
        <f>'Focus2 Enter CEE Data'!AG253</f>
        <v>0</v>
      </c>
      <c r="BA139" s="17">
        <f>'Focus2 Enter CEE Data'!AH253</f>
        <v>0</v>
      </c>
      <c r="BB139" s="17">
        <f>'Focus2 Enter CEE Data'!AI253</f>
        <v>9.0999999999999998E-2</v>
      </c>
      <c r="BC139" s="17">
        <f>'Focus2 Enter CEE Data'!AJ253</f>
        <v>0.54500000000000004</v>
      </c>
      <c r="BD139" s="17">
        <f>'Focus2 Enter CEE Data'!AK253</f>
        <v>0</v>
      </c>
      <c r="BE139" s="17">
        <f>'Focus2 Enter CEE Data'!AL253</f>
        <v>0</v>
      </c>
      <c r="BF139" s="19">
        <f t="shared" si="20"/>
        <v>0.997</v>
      </c>
    </row>
    <row r="140" spans="7:58" x14ac:dyDescent="0.3">
      <c r="G140" s="15">
        <v>129</v>
      </c>
      <c r="L140" s="14" t="str">
        <f t="shared" si="13"/>
        <v>Real estate activitiesProfessionally Qualified</v>
      </c>
      <c r="M140" s="14" t="str">
        <f>Parameters1!$L$26</f>
        <v>Real estate activities</v>
      </c>
      <c r="N140" s="14" t="s">
        <v>13</v>
      </c>
      <c r="O140" s="16">
        <f>'Focus2 Enter CEE Data'!N254</f>
        <v>362</v>
      </c>
      <c r="P140" s="16">
        <f>'Focus2 Enter CEE Data'!O254</f>
        <v>115</v>
      </c>
      <c r="Q140" s="16">
        <f>'Focus2 Enter CEE Data'!P254</f>
        <v>132</v>
      </c>
      <c r="R140" s="16">
        <f>'Focus2 Enter CEE Data'!Q254</f>
        <v>625</v>
      </c>
      <c r="S140" s="16">
        <f>'Focus2 Enter CEE Data'!R254</f>
        <v>412</v>
      </c>
      <c r="T140" s="16">
        <f>'Focus2 Enter CEE Data'!S254</f>
        <v>192</v>
      </c>
      <c r="U140" s="16">
        <f>'Focus2 Enter CEE Data'!T254</f>
        <v>176</v>
      </c>
      <c r="V140" s="16">
        <f>'Focus2 Enter CEE Data'!U254</f>
        <v>769</v>
      </c>
      <c r="W140" s="16">
        <f>'Focus2 Enter CEE Data'!V254</f>
        <v>28</v>
      </c>
      <c r="X140" s="16">
        <f>'Focus2 Enter CEE Data'!W254</f>
        <v>20</v>
      </c>
      <c r="Y140" s="18">
        <f t="shared" si="26"/>
        <v>2831</v>
      </c>
      <c r="Z140" s="17">
        <f>'Focus2 Enter CEE Data'!N255</f>
        <v>0.128</v>
      </c>
      <c r="AA140" s="17">
        <f>'Focus2 Enter CEE Data'!O255</f>
        <v>4.1000000000000002E-2</v>
      </c>
      <c r="AB140" s="17">
        <f>'Focus2 Enter CEE Data'!P255</f>
        <v>4.7E-2</v>
      </c>
      <c r="AC140" s="17">
        <f>'Focus2 Enter CEE Data'!Q255</f>
        <v>0.22</v>
      </c>
      <c r="AD140" s="17">
        <f>'Focus2 Enter CEE Data'!R255</f>
        <v>0.14599999999999999</v>
      </c>
      <c r="AE140" s="17">
        <f>'Focus2 Enter CEE Data'!S255</f>
        <v>6.8000000000000005E-2</v>
      </c>
      <c r="AF140" s="17">
        <f>'Focus2 Enter CEE Data'!T255</f>
        <v>6.2E-2</v>
      </c>
      <c r="AG140" s="17">
        <f>'Focus2 Enter CEE Data'!U255</f>
        <v>0.27200000000000002</v>
      </c>
      <c r="AH140" s="17">
        <f>'Focus2 Enter CEE Data'!V255</f>
        <v>0.01</v>
      </c>
      <c r="AI140" s="17">
        <f>'Focus2 Enter CEE Data'!W255</f>
        <v>7.0000000000000001E-3</v>
      </c>
      <c r="AJ140" s="19">
        <f t="shared" si="18"/>
        <v>1.0010000000000001</v>
      </c>
      <c r="AK140" s="16">
        <f>'Focus2 Enter CEE Data'!AC254</f>
        <v>2</v>
      </c>
      <c r="AL140" s="16">
        <f>'Focus2 Enter CEE Data'!AD254</f>
        <v>0</v>
      </c>
      <c r="AM140" s="16">
        <f>'Focus2 Enter CEE Data'!AE254</f>
        <v>2</v>
      </c>
      <c r="AN140" s="16">
        <f>'Focus2 Enter CEE Data'!AF254</f>
        <v>9</v>
      </c>
      <c r="AO140" s="16">
        <f>'Focus2 Enter CEE Data'!AG254</f>
        <v>2</v>
      </c>
      <c r="AP140" s="16">
        <f>'Focus2 Enter CEE Data'!AH254</f>
        <v>0</v>
      </c>
      <c r="AQ140" s="16">
        <f>'Focus2 Enter CEE Data'!AI254</f>
        <v>3</v>
      </c>
      <c r="AR140" s="16">
        <f>'Focus2 Enter CEE Data'!AJ254</f>
        <v>6</v>
      </c>
      <c r="AS140" s="16">
        <f>'Focus2 Enter CEE Data'!AK254</f>
        <v>0</v>
      </c>
      <c r="AT140" s="16">
        <f>'Focus2 Enter CEE Data'!AL254</f>
        <v>0</v>
      </c>
      <c r="AU140" s="18">
        <f t="shared" si="19"/>
        <v>24</v>
      </c>
      <c r="AV140" s="17">
        <f>'Focus2 Enter CEE Data'!AC255</f>
        <v>8.3000000000000004E-2</v>
      </c>
      <c r="AW140" s="17">
        <f>'Focus2 Enter CEE Data'!AD255</f>
        <v>0</v>
      </c>
      <c r="AX140" s="17">
        <f>'Focus2 Enter CEE Data'!AE255</f>
        <v>8.3000000000000004E-2</v>
      </c>
      <c r="AY140" s="17">
        <f>'Focus2 Enter CEE Data'!AF255</f>
        <v>0.38</v>
      </c>
      <c r="AZ140" s="17">
        <f>'Focus2 Enter CEE Data'!AG255</f>
        <v>8.3000000000000004E-2</v>
      </c>
      <c r="BA140" s="17">
        <f>'Focus2 Enter CEE Data'!AH255</f>
        <v>0</v>
      </c>
      <c r="BB140" s="17">
        <f>'Focus2 Enter CEE Data'!AI255</f>
        <v>0.125</v>
      </c>
      <c r="BC140" s="17">
        <f>'Focus2 Enter CEE Data'!AJ255</f>
        <v>0.25</v>
      </c>
      <c r="BD140" s="17">
        <f>'Focus2 Enter CEE Data'!AK255</f>
        <v>0</v>
      </c>
      <c r="BE140" s="17">
        <f>'Focus2 Enter CEE Data'!AL255</f>
        <v>0</v>
      </c>
      <c r="BF140" s="19">
        <f t="shared" si="20"/>
        <v>1.004</v>
      </c>
    </row>
    <row r="141" spans="7:58" x14ac:dyDescent="0.3">
      <c r="G141" s="15">
        <v>130</v>
      </c>
      <c r="L141" s="14" t="str">
        <f t="shared" ref="L141:L173" si="27">$M141&amp;$N141</f>
        <v>Real estate activitiesSkilled Technical</v>
      </c>
      <c r="M141" s="14" t="str">
        <f>Parameters1!$L$26</f>
        <v>Real estate activities</v>
      </c>
      <c r="N141" s="14" t="s">
        <v>14</v>
      </c>
      <c r="O141" s="16">
        <f>'Focus2 Enter CEE Data'!N256</f>
        <v>1305</v>
      </c>
      <c r="P141" s="16">
        <f>'Focus2 Enter CEE Data'!O256</f>
        <v>306</v>
      </c>
      <c r="Q141" s="16">
        <f>'Focus2 Enter CEE Data'!P256</f>
        <v>183</v>
      </c>
      <c r="R141" s="16">
        <f>'Focus2 Enter CEE Data'!Q256</f>
        <v>881</v>
      </c>
      <c r="S141" s="16">
        <f>'Focus2 Enter CEE Data'!R256</f>
        <v>1506</v>
      </c>
      <c r="T141" s="16">
        <f>'Focus2 Enter CEE Data'!S256</f>
        <v>545</v>
      </c>
      <c r="U141" s="16">
        <f>'Focus2 Enter CEE Data'!T256</f>
        <v>286</v>
      </c>
      <c r="V141" s="16">
        <f>'Focus2 Enter CEE Data'!U256</f>
        <v>1348</v>
      </c>
      <c r="W141" s="16">
        <f>'Focus2 Enter CEE Data'!V256</f>
        <v>127</v>
      </c>
      <c r="X141" s="16">
        <f>'Focus2 Enter CEE Data'!W256</f>
        <v>54</v>
      </c>
      <c r="Y141" s="18">
        <f t="shared" si="26"/>
        <v>6541</v>
      </c>
      <c r="Z141" s="17">
        <f>'Focus2 Enter CEE Data'!N257</f>
        <v>0.2</v>
      </c>
      <c r="AA141" s="17">
        <f>'Focus2 Enter CEE Data'!O257</f>
        <v>4.7E-2</v>
      </c>
      <c r="AB141" s="17">
        <f>'Focus2 Enter CEE Data'!P257</f>
        <v>2.8000000000000001E-2</v>
      </c>
      <c r="AC141" s="17">
        <f>'Focus2 Enter CEE Data'!Q257</f>
        <v>0.13</v>
      </c>
      <c r="AD141" s="17">
        <f>'Focus2 Enter CEE Data'!R257</f>
        <v>0.23</v>
      </c>
      <c r="AE141" s="17">
        <f>'Focus2 Enter CEE Data'!S257</f>
        <v>8.3000000000000004E-2</v>
      </c>
      <c r="AF141" s="17">
        <f>'Focus2 Enter CEE Data'!T257</f>
        <v>4.3999999999999997E-2</v>
      </c>
      <c r="AG141" s="17">
        <f>'Focus2 Enter CEE Data'!U257</f>
        <v>0.20599999999999999</v>
      </c>
      <c r="AH141" s="17">
        <f>'Focus2 Enter CEE Data'!V257</f>
        <v>1.9E-2</v>
      </c>
      <c r="AI141" s="17">
        <f>'Focus2 Enter CEE Data'!W257</f>
        <v>8.0000000000000002E-3</v>
      </c>
      <c r="AJ141" s="19">
        <f t="shared" si="18"/>
        <v>0.995</v>
      </c>
      <c r="AK141" s="16">
        <f>'Focus2 Enter CEE Data'!AC256</f>
        <v>7</v>
      </c>
      <c r="AL141" s="16">
        <f>'Focus2 Enter CEE Data'!AD256</f>
        <v>2</v>
      </c>
      <c r="AM141" s="16">
        <f>'Focus2 Enter CEE Data'!AE256</f>
        <v>1</v>
      </c>
      <c r="AN141" s="16">
        <f>'Focus2 Enter CEE Data'!AF256</f>
        <v>10</v>
      </c>
      <c r="AO141" s="16">
        <f>'Focus2 Enter CEE Data'!AG256</f>
        <v>11</v>
      </c>
      <c r="AP141" s="16">
        <f>'Focus2 Enter CEE Data'!AH256</f>
        <v>5</v>
      </c>
      <c r="AQ141" s="16">
        <f>'Focus2 Enter CEE Data'!AI256</f>
        <v>1</v>
      </c>
      <c r="AR141" s="16">
        <f>'Focus2 Enter CEE Data'!AJ256</f>
        <v>17</v>
      </c>
      <c r="AS141" s="16">
        <f>'Focus2 Enter CEE Data'!AK256</f>
        <v>0</v>
      </c>
      <c r="AT141" s="16">
        <f>'Focus2 Enter CEE Data'!AL256</f>
        <v>0</v>
      </c>
      <c r="AU141" s="18">
        <f t="shared" si="19"/>
        <v>54</v>
      </c>
      <c r="AV141" s="17">
        <f>'Focus2 Enter CEE Data'!AC257</f>
        <v>0.13</v>
      </c>
      <c r="AW141" s="17">
        <f>'Focus2 Enter CEE Data'!AD257</f>
        <v>3.6999999999999998E-2</v>
      </c>
      <c r="AX141" s="17">
        <f>'Focus2 Enter CEE Data'!AE257</f>
        <v>1.9E-2</v>
      </c>
      <c r="AY141" s="17">
        <f>'Focus2 Enter CEE Data'!AF257</f>
        <v>0.19</v>
      </c>
      <c r="AZ141" s="17">
        <f>'Focus2 Enter CEE Data'!AG257</f>
        <v>0.20399999999999999</v>
      </c>
      <c r="BA141" s="17">
        <f>'Focus2 Enter CEE Data'!AH257</f>
        <v>9.2999999999999999E-2</v>
      </c>
      <c r="BB141" s="17">
        <f>'Focus2 Enter CEE Data'!AI257</f>
        <v>1.9E-2</v>
      </c>
      <c r="BC141" s="17">
        <f>'Focus2 Enter CEE Data'!AJ257</f>
        <v>0.315</v>
      </c>
      <c r="BD141" s="17">
        <f>'Focus2 Enter CEE Data'!AK257</f>
        <v>0</v>
      </c>
      <c r="BE141" s="17">
        <f>'Focus2 Enter CEE Data'!AL257</f>
        <v>0</v>
      </c>
      <c r="BF141" s="19">
        <f t="shared" si="20"/>
        <v>1.0069999999999999</v>
      </c>
    </row>
    <row r="142" spans="7:58" x14ac:dyDescent="0.3">
      <c r="G142" s="15">
        <v>131</v>
      </c>
      <c r="L142" s="14" t="str">
        <f t="shared" si="27"/>
        <v>Real estate activitiesSemi-skilled</v>
      </c>
      <c r="M142" s="14" t="str">
        <f>Parameters1!$L$26</f>
        <v>Real estate activities</v>
      </c>
      <c r="N142" s="14" t="s">
        <v>15</v>
      </c>
      <c r="O142" s="16">
        <f>'Focus2 Enter CEE Data'!N258</f>
        <v>2175</v>
      </c>
      <c r="P142" s="16">
        <f>'Focus2 Enter CEE Data'!O258</f>
        <v>357</v>
      </c>
      <c r="Q142" s="16">
        <f>'Focus2 Enter CEE Data'!P258</f>
        <v>88</v>
      </c>
      <c r="R142" s="16">
        <f>'Focus2 Enter CEE Data'!Q258</f>
        <v>320</v>
      </c>
      <c r="S142" s="16">
        <f>'Focus2 Enter CEE Data'!R258</f>
        <v>1838</v>
      </c>
      <c r="T142" s="16">
        <f>'Focus2 Enter CEE Data'!S258</f>
        <v>569</v>
      </c>
      <c r="U142" s="16">
        <f>'Focus2 Enter CEE Data'!T258</f>
        <v>263</v>
      </c>
      <c r="V142" s="16">
        <f>'Focus2 Enter CEE Data'!U258</f>
        <v>849</v>
      </c>
      <c r="W142" s="16">
        <f>'Focus2 Enter CEE Data'!V258</f>
        <v>171</v>
      </c>
      <c r="X142" s="16">
        <f>'Focus2 Enter CEE Data'!W258</f>
        <v>52</v>
      </c>
      <c r="Y142" s="18">
        <f>SUM(O142:X142)</f>
        <v>6682</v>
      </c>
      <c r="Z142" s="17">
        <f>'Focus2 Enter CEE Data'!N259</f>
        <v>0.32600000000000001</v>
      </c>
      <c r="AA142" s="17">
        <f>'Focus2 Enter CEE Data'!O259</f>
        <v>5.2999999999999999E-2</v>
      </c>
      <c r="AB142" s="17">
        <f>'Focus2 Enter CEE Data'!P259</f>
        <v>1.2999999999999999E-2</v>
      </c>
      <c r="AC142" s="17">
        <f>'Focus2 Enter CEE Data'!Q259</f>
        <v>0.05</v>
      </c>
      <c r="AD142" s="17">
        <f>'Focus2 Enter CEE Data'!R259</f>
        <v>0.27500000000000002</v>
      </c>
      <c r="AE142" s="17">
        <f>'Focus2 Enter CEE Data'!S259</f>
        <v>8.5000000000000006E-2</v>
      </c>
      <c r="AF142" s="17">
        <f>'Focus2 Enter CEE Data'!T259</f>
        <v>3.9E-2</v>
      </c>
      <c r="AG142" s="17">
        <f>'Focus2 Enter CEE Data'!U259</f>
        <v>0.127</v>
      </c>
      <c r="AH142" s="17">
        <f>'Focus2 Enter CEE Data'!V259</f>
        <v>2.5999999999999999E-2</v>
      </c>
      <c r="AI142" s="17">
        <f>'Focus2 Enter CEE Data'!W259</f>
        <v>8.0000000000000002E-3</v>
      </c>
      <c r="AJ142" s="19">
        <f t="shared" si="18"/>
        <v>1.002</v>
      </c>
      <c r="AK142" s="16">
        <f>'Focus2 Enter CEE Data'!AC258</f>
        <v>32</v>
      </c>
      <c r="AL142" s="16">
        <f>'Focus2 Enter CEE Data'!AD258</f>
        <v>5</v>
      </c>
      <c r="AM142" s="16">
        <f>'Focus2 Enter CEE Data'!AE258</f>
        <v>4</v>
      </c>
      <c r="AN142" s="16">
        <f>'Focus2 Enter CEE Data'!AF258</f>
        <v>4</v>
      </c>
      <c r="AO142" s="16">
        <f>'Focus2 Enter CEE Data'!AG258</f>
        <v>24</v>
      </c>
      <c r="AP142" s="16">
        <f>'Focus2 Enter CEE Data'!AH258</f>
        <v>8</v>
      </c>
      <c r="AQ142" s="16">
        <f>'Focus2 Enter CEE Data'!AI258</f>
        <v>4</v>
      </c>
      <c r="AR142" s="16">
        <f>'Focus2 Enter CEE Data'!AJ258</f>
        <v>7</v>
      </c>
      <c r="AS142" s="16">
        <f>'Focus2 Enter CEE Data'!AK258</f>
        <v>0</v>
      </c>
      <c r="AT142" s="16">
        <f>'Focus2 Enter CEE Data'!AL258</f>
        <v>0</v>
      </c>
      <c r="AU142" s="18">
        <f t="shared" si="19"/>
        <v>88</v>
      </c>
      <c r="AV142" s="17">
        <f>'Focus2 Enter CEE Data'!AC259</f>
        <v>0.36399999999999999</v>
      </c>
      <c r="AW142" s="17">
        <f>'Focus2 Enter CEE Data'!AD259</f>
        <v>5.7000000000000002E-2</v>
      </c>
      <c r="AX142" s="17">
        <f>'Focus2 Enter CEE Data'!AE259</f>
        <v>4.4999999999999998E-2</v>
      </c>
      <c r="AY142" s="17">
        <f>'Focus2 Enter CEE Data'!AF259</f>
        <v>0.05</v>
      </c>
      <c r="AZ142" s="17">
        <f>'Focus2 Enter CEE Data'!AG259</f>
        <v>0.27300000000000002</v>
      </c>
      <c r="BA142" s="17">
        <f>'Focus2 Enter CEE Data'!AH259</f>
        <v>9.0999999999999998E-2</v>
      </c>
      <c r="BB142" s="17">
        <f>'Focus2 Enter CEE Data'!AI259</f>
        <v>4.4999999999999998E-2</v>
      </c>
      <c r="BC142" s="17">
        <f>'Focus2 Enter CEE Data'!AJ259</f>
        <v>0.08</v>
      </c>
      <c r="BD142" s="17">
        <f>'Focus2 Enter CEE Data'!AK259</f>
        <v>0</v>
      </c>
      <c r="BE142" s="17">
        <f>'Focus2 Enter CEE Data'!AL259</f>
        <v>0</v>
      </c>
      <c r="BF142" s="19">
        <f t="shared" si="20"/>
        <v>1.0050000000000001</v>
      </c>
    </row>
    <row r="143" spans="7:58" x14ac:dyDescent="0.3">
      <c r="G143" s="15">
        <v>132</v>
      </c>
      <c r="L143" s="14" t="str">
        <f t="shared" si="27"/>
        <v>Real estate activitiesUnskilled</v>
      </c>
      <c r="M143" s="14" t="str">
        <f>Parameters1!$L$26</f>
        <v>Real estate activities</v>
      </c>
      <c r="N143" s="14" t="s">
        <v>16</v>
      </c>
      <c r="O143" s="16">
        <f>'Focus2 Enter CEE Data'!N260</f>
        <v>1552</v>
      </c>
      <c r="P143" s="16">
        <f>'Focus2 Enter CEE Data'!O260</f>
        <v>69</v>
      </c>
      <c r="Q143" s="16">
        <f>'Focus2 Enter CEE Data'!P260</f>
        <v>15</v>
      </c>
      <c r="R143" s="16">
        <f>'Focus2 Enter CEE Data'!Q260</f>
        <v>35</v>
      </c>
      <c r="S143" s="16">
        <f>'Focus2 Enter CEE Data'!R260</f>
        <v>2644</v>
      </c>
      <c r="T143" s="16">
        <f>'Focus2 Enter CEE Data'!S260</f>
        <v>75</v>
      </c>
      <c r="U143" s="16">
        <f>'Focus2 Enter CEE Data'!T260</f>
        <v>21</v>
      </c>
      <c r="V143" s="16">
        <f>'Focus2 Enter CEE Data'!U260</f>
        <v>79</v>
      </c>
      <c r="W143" s="16">
        <f>'Focus2 Enter CEE Data'!V260</f>
        <v>121</v>
      </c>
      <c r="X143" s="16">
        <f>'Focus2 Enter CEE Data'!W260</f>
        <v>51</v>
      </c>
      <c r="Y143" s="18">
        <f t="shared" ref="Y143" si="28">SUM(O143:X143)</f>
        <v>4662</v>
      </c>
      <c r="Z143" s="17">
        <f>'Focus2 Enter CEE Data'!N261</f>
        <v>0.33300000000000002</v>
      </c>
      <c r="AA143" s="17">
        <f>'Focus2 Enter CEE Data'!O261</f>
        <v>1.4999999999999999E-2</v>
      </c>
      <c r="AB143" s="17">
        <f>'Focus2 Enter CEE Data'!P261</f>
        <v>3.0000000000000001E-3</v>
      </c>
      <c r="AC143" s="17">
        <f>'Focus2 Enter CEE Data'!Q261</f>
        <v>0.01</v>
      </c>
      <c r="AD143" s="17">
        <f>'Focus2 Enter CEE Data'!R261</f>
        <v>0.56699999999999995</v>
      </c>
      <c r="AE143" s="17">
        <f>'Focus2 Enter CEE Data'!S261</f>
        <v>1.6E-2</v>
      </c>
      <c r="AF143" s="17">
        <f>'Focus2 Enter CEE Data'!T261</f>
        <v>5.0000000000000001E-3</v>
      </c>
      <c r="AG143" s="17">
        <f>'Focus2 Enter CEE Data'!U261</f>
        <v>1.7000000000000001E-2</v>
      </c>
      <c r="AH143" s="17">
        <f>'Focus2 Enter CEE Data'!V261</f>
        <v>2.5999999999999999E-2</v>
      </c>
      <c r="AI143" s="17">
        <f>'Focus2 Enter CEE Data'!W261</f>
        <v>1.0999999999999999E-2</v>
      </c>
      <c r="AJ143" s="19">
        <f t="shared" si="18"/>
        <v>1.0029999999999999</v>
      </c>
      <c r="AK143" s="16">
        <f>'Focus2 Enter CEE Data'!AC260</f>
        <v>25</v>
      </c>
      <c r="AL143" s="16">
        <f>'Focus2 Enter CEE Data'!AD260</f>
        <v>11</v>
      </c>
      <c r="AM143" s="16">
        <f>'Focus2 Enter CEE Data'!AE260</f>
        <v>0</v>
      </c>
      <c r="AN143" s="16">
        <f>'Focus2 Enter CEE Data'!AF260</f>
        <v>2</v>
      </c>
      <c r="AO143" s="16">
        <f>'Focus2 Enter CEE Data'!AG260</f>
        <v>29</v>
      </c>
      <c r="AP143" s="16">
        <f>'Focus2 Enter CEE Data'!AH260</f>
        <v>8</v>
      </c>
      <c r="AQ143" s="16">
        <f>'Focus2 Enter CEE Data'!AI260</f>
        <v>0</v>
      </c>
      <c r="AR143" s="16">
        <f>'Focus2 Enter CEE Data'!AJ260</f>
        <v>1</v>
      </c>
      <c r="AS143" s="16">
        <f>'Focus2 Enter CEE Data'!AK260</f>
        <v>0</v>
      </c>
      <c r="AT143" s="16">
        <f>'Focus2 Enter CEE Data'!AL260</f>
        <v>0</v>
      </c>
      <c r="AU143" s="18">
        <f t="shared" si="19"/>
        <v>76</v>
      </c>
      <c r="AV143" s="17">
        <f>'Focus2 Enter CEE Data'!AC261</f>
        <v>0.32900000000000001</v>
      </c>
      <c r="AW143" s="17">
        <f>'Focus2 Enter CEE Data'!AD261</f>
        <v>0.14499999999999999</v>
      </c>
      <c r="AX143" s="17">
        <f>'Focus2 Enter CEE Data'!AE261</f>
        <v>0</v>
      </c>
      <c r="AY143" s="17">
        <f>'Focus2 Enter CEE Data'!AF261</f>
        <v>0.03</v>
      </c>
      <c r="AZ143" s="17">
        <f>'Focus2 Enter CEE Data'!AG261</f>
        <v>0.38200000000000001</v>
      </c>
      <c r="BA143" s="17">
        <f>'Focus2 Enter CEE Data'!AH261</f>
        <v>0.105</v>
      </c>
      <c r="BB143" s="17">
        <f>'Focus2 Enter CEE Data'!AI261</f>
        <v>0</v>
      </c>
      <c r="BC143" s="17">
        <f>'Focus2 Enter CEE Data'!AJ261</f>
        <v>1.2999999999999999E-2</v>
      </c>
      <c r="BD143" s="17">
        <f>'Focus2 Enter CEE Data'!AK261</f>
        <v>0</v>
      </c>
      <c r="BE143" s="17">
        <f>'Focus2 Enter CEE Data'!AL261</f>
        <v>0</v>
      </c>
      <c r="BF143" s="19">
        <f t="shared" si="20"/>
        <v>1.004</v>
      </c>
    </row>
    <row r="144" spans="7:58" x14ac:dyDescent="0.3">
      <c r="G144" s="15">
        <v>133</v>
      </c>
      <c r="L144" s="14" t="str">
        <f t="shared" si="27"/>
        <v>Real estate activitiesTotal Permanent</v>
      </c>
      <c r="M144" s="14" t="str">
        <f>Parameters1!$L$26</f>
        <v>Real estate activities</v>
      </c>
      <c r="N144" s="14" t="s">
        <v>17</v>
      </c>
      <c r="O144" s="16">
        <f>'Focus2 Enter CEE Data'!N262</f>
        <v>5535</v>
      </c>
      <c r="P144" s="16">
        <f>'Focus2 Enter CEE Data'!O262</f>
        <v>909</v>
      </c>
      <c r="Q144" s="16">
        <f>'Focus2 Enter CEE Data'!P262</f>
        <v>493</v>
      </c>
      <c r="R144" s="16">
        <f>'Focus2 Enter CEE Data'!Q262</f>
        <v>2559</v>
      </c>
      <c r="S144" s="16">
        <f>'Focus2 Enter CEE Data'!R262</f>
        <v>6534</v>
      </c>
      <c r="T144" s="16">
        <f>'Focus2 Enter CEE Data'!S262</f>
        <v>1456</v>
      </c>
      <c r="U144" s="16">
        <f>'Focus2 Enter CEE Data'!T262</f>
        <v>833</v>
      </c>
      <c r="V144" s="16">
        <f>'Focus2 Enter CEE Data'!U262</f>
        <v>3511</v>
      </c>
      <c r="W144" s="16">
        <f>'Focus2 Enter CEE Data'!V262</f>
        <v>472</v>
      </c>
      <c r="X144" s="16">
        <f>'Focus2 Enter CEE Data'!W262</f>
        <v>193</v>
      </c>
      <c r="Y144" s="18">
        <f>SUM(O144:X144)</f>
        <v>22495</v>
      </c>
      <c r="Z144" s="17">
        <f>'Focus2 Enter CEE Data'!N263</f>
        <v>0.246</v>
      </c>
      <c r="AA144" s="17">
        <f>'Focus2 Enter CEE Data'!O263</f>
        <v>0.04</v>
      </c>
      <c r="AB144" s="17">
        <f>'Focus2 Enter CEE Data'!P263</f>
        <v>2.1999999999999999E-2</v>
      </c>
      <c r="AC144" s="17">
        <f>'Focus2 Enter CEE Data'!Q263</f>
        <v>0.114</v>
      </c>
      <c r="AD144" s="17">
        <f>'Focus2 Enter CEE Data'!R263</f>
        <v>0.28999999999999998</v>
      </c>
      <c r="AE144" s="17">
        <f>'Focus2 Enter CEE Data'!S263</f>
        <v>6.5000000000000002E-2</v>
      </c>
      <c r="AF144" s="17">
        <f>'Focus2 Enter CEE Data'!T263</f>
        <v>3.6999999999999998E-2</v>
      </c>
      <c r="AG144" s="17">
        <f>'Focus2 Enter CEE Data'!U263</f>
        <v>0.156</v>
      </c>
      <c r="AH144" s="17">
        <f>'Focus2 Enter CEE Data'!V263</f>
        <v>2.1000000000000001E-2</v>
      </c>
      <c r="AI144" s="17">
        <f>'Focus2 Enter CEE Data'!W263</f>
        <v>8.9999999999999993E-3</v>
      </c>
      <c r="AJ144" s="19">
        <f t="shared" si="18"/>
        <v>1</v>
      </c>
      <c r="AK144" s="16">
        <f>'Focus2 Enter CEE Data'!AC262</f>
        <v>68</v>
      </c>
      <c r="AL144" s="16">
        <f>'Focus2 Enter CEE Data'!AD262</f>
        <v>19</v>
      </c>
      <c r="AM144" s="16">
        <f>'Focus2 Enter CEE Data'!AE262</f>
        <v>7</v>
      </c>
      <c r="AN144" s="16">
        <f>'Focus2 Enter CEE Data'!AF262</f>
        <v>29</v>
      </c>
      <c r="AO144" s="16">
        <f>'Focus2 Enter CEE Data'!AG262</f>
        <v>66</v>
      </c>
      <c r="AP144" s="16">
        <f>'Focus2 Enter CEE Data'!AH262</f>
        <v>21</v>
      </c>
      <c r="AQ144" s="16">
        <f>'Focus2 Enter CEE Data'!AI262</f>
        <v>9</v>
      </c>
      <c r="AR144" s="16">
        <f>'Focus2 Enter CEE Data'!AJ262</f>
        <v>39</v>
      </c>
      <c r="AS144" s="16">
        <f>'Focus2 Enter CEE Data'!AK262</f>
        <v>0</v>
      </c>
      <c r="AT144" s="16">
        <f>'Focus2 Enter CEE Data'!AL262</f>
        <v>0</v>
      </c>
      <c r="AU144" s="18">
        <f t="shared" si="19"/>
        <v>258</v>
      </c>
      <c r="AV144" s="17">
        <f>'Focus2 Enter CEE Data'!AC263</f>
        <v>0.26400000000000001</v>
      </c>
      <c r="AW144" s="17">
        <f>'Focus2 Enter CEE Data'!AD263</f>
        <v>7.3999999999999996E-2</v>
      </c>
      <c r="AX144" s="17">
        <f>'Focus2 Enter CEE Data'!AE263</f>
        <v>2.7E-2</v>
      </c>
      <c r="AY144" s="17">
        <f>'Focus2 Enter CEE Data'!AF263</f>
        <v>0.112</v>
      </c>
      <c r="AZ144" s="17">
        <f>'Focus2 Enter CEE Data'!AG263</f>
        <v>0.25600000000000001</v>
      </c>
      <c r="BA144" s="17">
        <f>'Focus2 Enter CEE Data'!AH263</f>
        <v>8.1000000000000003E-2</v>
      </c>
      <c r="BB144" s="17">
        <f>'Focus2 Enter CEE Data'!AI263</f>
        <v>3.5000000000000003E-2</v>
      </c>
      <c r="BC144" s="17">
        <f>'Focus2 Enter CEE Data'!AJ263</f>
        <v>0.151</v>
      </c>
      <c r="BD144" s="17">
        <f>'Focus2 Enter CEE Data'!AK263</f>
        <v>0</v>
      </c>
      <c r="BE144" s="17">
        <f>'Focus2 Enter CEE Data'!AL263</f>
        <v>0</v>
      </c>
      <c r="BF144" s="19">
        <f t="shared" si="20"/>
        <v>1</v>
      </c>
    </row>
    <row r="145" spans="7:58" x14ac:dyDescent="0.3">
      <c r="G145" s="15">
        <v>134</v>
      </c>
      <c r="L145" s="14" t="str">
        <f t="shared" si="27"/>
        <v>Real estate activitiesTemporary employees</v>
      </c>
      <c r="M145" s="14" t="str">
        <f>Parameters1!$L$26</f>
        <v>Real estate activities</v>
      </c>
      <c r="N145" s="14" t="s">
        <v>18</v>
      </c>
      <c r="O145" s="16">
        <f>'Focus2 Enter CEE Data'!N264</f>
        <v>220</v>
      </c>
      <c r="P145" s="16">
        <f>'Focus2 Enter CEE Data'!O264</f>
        <v>21</v>
      </c>
      <c r="Q145" s="16">
        <f>'Focus2 Enter CEE Data'!P264</f>
        <v>5</v>
      </c>
      <c r="R145" s="16">
        <f>'Focus2 Enter CEE Data'!Q264</f>
        <v>40</v>
      </c>
      <c r="S145" s="16">
        <f>'Focus2 Enter CEE Data'!R264</f>
        <v>190</v>
      </c>
      <c r="T145" s="16">
        <f>'Focus2 Enter CEE Data'!S264</f>
        <v>30</v>
      </c>
      <c r="U145" s="16">
        <f>'Focus2 Enter CEE Data'!T264</f>
        <v>4</v>
      </c>
      <c r="V145" s="16">
        <f>'Focus2 Enter CEE Data'!U264</f>
        <v>38</v>
      </c>
      <c r="W145" s="16">
        <f>'Focus2 Enter CEE Data'!V264</f>
        <v>5</v>
      </c>
      <c r="X145" s="16">
        <f>'Focus2 Enter CEE Data'!W264</f>
        <v>2</v>
      </c>
      <c r="Y145" s="18">
        <f t="shared" ref="Y145:Y150" si="29">SUM(O145:X145)</f>
        <v>555</v>
      </c>
      <c r="Z145" s="17">
        <f>'Focus2 Enter CEE Data'!N265</f>
        <v>0.39600000000000002</v>
      </c>
      <c r="AA145" s="17">
        <f>'Focus2 Enter CEE Data'!O265</f>
        <v>3.7999999999999999E-2</v>
      </c>
      <c r="AB145" s="17">
        <f>'Focus2 Enter CEE Data'!P265</f>
        <v>8.9999999999999993E-3</v>
      </c>
      <c r="AC145" s="17">
        <f>'Focus2 Enter CEE Data'!Q265</f>
        <v>7.1999999999999995E-2</v>
      </c>
      <c r="AD145" s="17">
        <f>'Focus2 Enter CEE Data'!R265</f>
        <v>0.34200000000000003</v>
      </c>
      <c r="AE145" s="17">
        <f>'Focus2 Enter CEE Data'!S265</f>
        <v>5.3999999999999999E-2</v>
      </c>
      <c r="AF145" s="17">
        <f>'Focus2 Enter CEE Data'!T265</f>
        <v>7.0000000000000001E-3</v>
      </c>
      <c r="AG145" s="17">
        <f>'Focus2 Enter CEE Data'!U265</f>
        <v>6.8000000000000005E-2</v>
      </c>
      <c r="AH145" s="17">
        <f>'Focus2 Enter CEE Data'!V265</f>
        <v>8.9999999999999993E-3</v>
      </c>
      <c r="AI145" s="17">
        <f>'Focus2 Enter CEE Data'!W265</f>
        <v>4.0000000000000001E-3</v>
      </c>
      <c r="AJ145" s="19">
        <f t="shared" si="18"/>
        <v>0.999</v>
      </c>
      <c r="AK145" s="16">
        <f>'Focus2 Enter CEE Data'!AC264</f>
        <v>15</v>
      </c>
      <c r="AL145" s="16">
        <f>'Focus2 Enter CEE Data'!AD264</f>
        <v>0</v>
      </c>
      <c r="AM145" s="16">
        <f>'Focus2 Enter CEE Data'!AE264</f>
        <v>0</v>
      </c>
      <c r="AN145" s="16">
        <f>'Focus2 Enter CEE Data'!AF264</f>
        <v>0</v>
      </c>
      <c r="AO145" s="16">
        <f>'Focus2 Enter CEE Data'!AG264</f>
        <v>17</v>
      </c>
      <c r="AP145" s="16">
        <f>'Focus2 Enter CEE Data'!AH264</f>
        <v>0</v>
      </c>
      <c r="AQ145" s="16">
        <f>'Focus2 Enter CEE Data'!AI264</f>
        <v>0</v>
      </c>
      <c r="AR145" s="16">
        <f>'Focus2 Enter CEE Data'!AJ264</f>
        <v>0</v>
      </c>
      <c r="AS145" s="16">
        <f>'Focus2 Enter CEE Data'!AK264</f>
        <v>0</v>
      </c>
      <c r="AT145" s="16">
        <f>'Focus2 Enter CEE Data'!AL264</f>
        <v>0</v>
      </c>
      <c r="AU145" s="18">
        <f t="shared" si="19"/>
        <v>32</v>
      </c>
      <c r="AV145" s="17">
        <f>'Focus2 Enter CEE Data'!AC265</f>
        <v>0.46899999999999997</v>
      </c>
      <c r="AW145" s="17">
        <f>'Focus2 Enter CEE Data'!AD265</f>
        <v>0</v>
      </c>
      <c r="AX145" s="17">
        <f>'Focus2 Enter CEE Data'!AE265</f>
        <v>0</v>
      </c>
      <c r="AY145" s="17">
        <f>'Focus2 Enter CEE Data'!AF265</f>
        <v>0</v>
      </c>
      <c r="AZ145" s="17">
        <f>'Focus2 Enter CEE Data'!AG265</f>
        <v>0.53100000000000003</v>
      </c>
      <c r="BA145" s="17">
        <f>'Focus2 Enter CEE Data'!AH265</f>
        <v>0</v>
      </c>
      <c r="BB145" s="17">
        <f>'Focus2 Enter CEE Data'!AI265</f>
        <v>0</v>
      </c>
      <c r="BC145" s="17">
        <f>'Focus2 Enter CEE Data'!AJ265</f>
        <v>0</v>
      </c>
      <c r="BD145" s="17">
        <f>'Focus2 Enter CEE Data'!AK265</f>
        <v>0</v>
      </c>
      <c r="BE145" s="17">
        <f>'Focus2 Enter CEE Data'!AL265</f>
        <v>0</v>
      </c>
      <c r="BF145" s="19">
        <f t="shared" si="20"/>
        <v>1</v>
      </c>
    </row>
    <row r="146" spans="7:58" x14ac:dyDescent="0.3">
      <c r="G146" s="15">
        <v>135</v>
      </c>
      <c r="L146" s="14" t="str">
        <f t="shared" si="27"/>
        <v>Real estate activitiesGrand Total</v>
      </c>
      <c r="M146" s="14" t="str">
        <f>Parameters1!$L$26</f>
        <v>Real estate activities</v>
      </c>
      <c r="N146" s="14" t="s">
        <v>19</v>
      </c>
      <c r="O146" s="16">
        <f>'Focus2 Enter CEE Data'!N266</f>
        <v>5755</v>
      </c>
      <c r="P146" s="16">
        <f>'Focus2 Enter CEE Data'!O266</f>
        <v>930</v>
      </c>
      <c r="Q146" s="16">
        <f>'Focus2 Enter CEE Data'!P266</f>
        <v>498</v>
      </c>
      <c r="R146" s="16">
        <f>'Focus2 Enter CEE Data'!Q266</f>
        <v>2599</v>
      </c>
      <c r="S146" s="16">
        <f>'Focus2 Enter CEE Data'!R266</f>
        <v>6724</v>
      </c>
      <c r="T146" s="16">
        <f>'Focus2 Enter CEE Data'!S266</f>
        <v>1486</v>
      </c>
      <c r="U146" s="16">
        <f>'Focus2 Enter CEE Data'!T266</f>
        <v>837</v>
      </c>
      <c r="V146" s="16">
        <f>'Focus2 Enter CEE Data'!U266</f>
        <v>3549</v>
      </c>
      <c r="W146" s="16">
        <f>'Focus2 Enter CEE Data'!V266</f>
        <v>477</v>
      </c>
      <c r="X146" s="16">
        <f>'Focus2 Enter CEE Data'!W266</f>
        <v>195</v>
      </c>
      <c r="Y146" s="18">
        <f t="shared" si="29"/>
        <v>23050</v>
      </c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9">
        <f t="shared" si="18"/>
        <v>0</v>
      </c>
      <c r="AK146" s="16">
        <f>'Focus2 Enter CEE Data'!AC266</f>
        <v>83</v>
      </c>
      <c r="AL146" s="16">
        <f>'Focus2 Enter CEE Data'!AD266</f>
        <v>19</v>
      </c>
      <c r="AM146" s="16">
        <f>'Focus2 Enter CEE Data'!AE266</f>
        <v>7</v>
      </c>
      <c r="AN146" s="16">
        <f>'Focus2 Enter CEE Data'!AF266</f>
        <v>29</v>
      </c>
      <c r="AO146" s="16">
        <f>'Focus2 Enter CEE Data'!AG266</f>
        <v>83</v>
      </c>
      <c r="AP146" s="16">
        <f>'Focus2 Enter CEE Data'!AH266</f>
        <v>21</v>
      </c>
      <c r="AQ146" s="16">
        <f>'Focus2 Enter CEE Data'!AI266</f>
        <v>9</v>
      </c>
      <c r="AR146" s="16">
        <f>'Focus2 Enter CEE Data'!AJ266</f>
        <v>39</v>
      </c>
      <c r="AS146" s="16">
        <f>'Focus2 Enter CEE Data'!AK266</f>
        <v>0</v>
      </c>
      <c r="AT146" s="16">
        <f>'Focus2 Enter CEE Data'!AL266</f>
        <v>0</v>
      </c>
      <c r="AU146" s="18">
        <f t="shared" si="19"/>
        <v>290</v>
      </c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9">
        <f t="shared" si="20"/>
        <v>0</v>
      </c>
    </row>
    <row r="147" spans="7:58" x14ac:dyDescent="0.3">
      <c r="G147" s="15">
        <v>136</v>
      </c>
      <c r="L147" s="14" t="str">
        <f t="shared" si="27"/>
        <v>Transportation and storageTop Management</v>
      </c>
      <c r="M147" s="14" t="str">
        <f>Parameters1!$L$27</f>
        <v>Transportation and storage</v>
      </c>
      <c r="N147" s="14" t="s">
        <v>11</v>
      </c>
      <c r="O147" s="16">
        <f>'Focus2 Enter CEE Data'!N267</f>
        <v>386</v>
      </c>
      <c r="P147" s="16">
        <f>'Focus2 Enter CEE Data'!O267</f>
        <v>116</v>
      </c>
      <c r="Q147" s="16">
        <f>'Focus2 Enter CEE Data'!P267</f>
        <v>429</v>
      </c>
      <c r="R147" s="16">
        <f>'Focus2 Enter CEE Data'!Q267</f>
        <v>1506</v>
      </c>
      <c r="S147" s="16">
        <f>'Focus2 Enter CEE Data'!R267</f>
        <v>230</v>
      </c>
      <c r="T147" s="16">
        <f>'Focus2 Enter CEE Data'!S267</f>
        <v>82</v>
      </c>
      <c r="U147" s="16">
        <f>'Focus2 Enter CEE Data'!T267</f>
        <v>215</v>
      </c>
      <c r="V147" s="16">
        <f>'Focus2 Enter CEE Data'!U267</f>
        <v>394</v>
      </c>
      <c r="W147" s="16">
        <f>'Focus2 Enter CEE Data'!V267</f>
        <v>83</v>
      </c>
      <c r="X147" s="16">
        <f>'Focus2 Enter CEE Data'!W267</f>
        <v>13</v>
      </c>
      <c r="Y147" s="18">
        <f t="shared" si="29"/>
        <v>3454</v>
      </c>
      <c r="Z147" s="17">
        <f>'Focus2 Enter CEE Data'!N268</f>
        <v>0.112</v>
      </c>
      <c r="AA147" s="17">
        <f>'Focus2 Enter CEE Data'!O268</f>
        <v>3.4000000000000002E-2</v>
      </c>
      <c r="AB147" s="17">
        <f>'Focus2 Enter CEE Data'!P268</f>
        <v>0.124</v>
      </c>
      <c r="AC147" s="17">
        <f>'Focus2 Enter CEE Data'!Q268</f>
        <v>0.44</v>
      </c>
      <c r="AD147" s="17">
        <f>'Focus2 Enter CEE Data'!R268</f>
        <v>6.7000000000000004E-2</v>
      </c>
      <c r="AE147" s="17">
        <f>'Focus2 Enter CEE Data'!S268</f>
        <v>2.4E-2</v>
      </c>
      <c r="AF147" s="17">
        <f>'Focus2 Enter CEE Data'!T268</f>
        <v>6.2E-2</v>
      </c>
      <c r="AG147" s="17">
        <f>'Focus2 Enter CEE Data'!U268</f>
        <v>0.114</v>
      </c>
      <c r="AH147" s="17">
        <f>'Focus2 Enter CEE Data'!V268</f>
        <v>2.4E-2</v>
      </c>
      <c r="AI147" s="17">
        <f>'Focus2 Enter CEE Data'!W268</f>
        <v>4.0000000000000001E-3</v>
      </c>
      <c r="AJ147" s="19">
        <f t="shared" si="18"/>
        <v>1.0049999999999999</v>
      </c>
      <c r="AK147" s="16">
        <f>'Focus2 Enter CEE Data'!AC267</f>
        <v>11</v>
      </c>
      <c r="AL147" s="16">
        <f>'Focus2 Enter CEE Data'!AD267</f>
        <v>5</v>
      </c>
      <c r="AM147" s="16">
        <f>'Focus2 Enter CEE Data'!AE267</f>
        <v>14</v>
      </c>
      <c r="AN147" s="16">
        <f>'Focus2 Enter CEE Data'!AF267</f>
        <v>29</v>
      </c>
      <c r="AO147" s="16">
        <f>'Focus2 Enter CEE Data'!AG267</f>
        <v>3</v>
      </c>
      <c r="AP147" s="16">
        <f>'Focus2 Enter CEE Data'!AH267</f>
        <v>5</v>
      </c>
      <c r="AQ147" s="16">
        <f>'Focus2 Enter CEE Data'!AI267</f>
        <v>14</v>
      </c>
      <c r="AR147" s="16">
        <f>'Focus2 Enter CEE Data'!AJ267</f>
        <v>7</v>
      </c>
      <c r="AS147" s="16">
        <f>'Focus2 Enter CEE Data'!AK267</f>
        <v>0</v>
      </c>
      <c r="AT147" s="16">
        <f>'Focus2 Enter CEE Data'!AL267</f>
        <v>1</v>
      </c>
      <c r="AU147" s="18">
        <f t="shared" si="19"/>
        <v>89</v>
      </c>
      <c r="AV147" s="17">
        <f>'Focus2 Enter CEE Data'!AC268</f>
        <v>0.124</v>
      </c>
      <c r="AW147" s="17">
        <f>'Focus2 Enter CEE Data'!AD268</f>
        <v>5.6000000000000001E-2</v>
      </c>
      <c r="AX147" s="17">
        <f>'Focus2 Enter CEE Data'!AE268</f>
        <v>0.157</v>
      </c>
      <c r="AY147" s="17">
        <f>'Focus2 Enter CEE Data'!AF268</f>
        <v>0.33</v>
      </c>
      <c r="AZ147" s="17">
        <f>'Focus2 Enter CEE Data'!AG268</f>
        <v>3.4000000000000002E-2</v>
      </c>
      <c r="BA147" s="17">
        <f>'Focus2 Enter CEE Data'!AH268</f>
        <v>5.6000000000000001E-2</v>
      </c>
      <c r="BB147" s="17">
        <f>'Focus2 Enter CEE Data'!AI268</f>
        <v>0.157</v>
      </c>
      <c r="BC147" s="17">
        <f>'Focus2 Enter CEE Data'!AJ268</f>
        <v>7.9000000000000001E-2</v>
      </c>
      <c r="BD147" s="17">
        <f>'Focus2 Enter CEE Data'!AK268</f>
        <v>0</v>
      </c>
      <c r="BE147" s="17">
        <f>'Focus2 Enter CEE Data'!AL268</f>
        <v>1.0999999999999999E-2</v>
      </c>
      <c r="BF147" s="19">
        <f t="shared" si="20"/>
        <v>1.004</v>
      </c>
    </row>
    <row r="148" spans="7:58" x14ac:dyDescent="0.3">
      <c r="G148" s="15">
        <v>137</v>
      </c>
      <c r="L148" s="14" t="str">
        <f t="shared" si="27"/>
        <v>Transportation and storageSenior Management</v>
      </c>
      <c r="M148" s="14" t="str">
        <f>Parameters1!$L$27</f>
        <v>Transportation and storage</v>
      </c>
      <c r="N148" s="14" t="s">
        <v>12</v>
      </c>
      <c r="O148" s="16">
        <f>'Focus2 Enter CEE Data'!N269</f>
        <v>1756</v>
      </c>
      <c r="P148" s="16">
        <f>'Focus2 Enter CEE Data'!O269</f>
        <v>440</v>
      </c>
      <c r="Q148" s="16">
        <f>'Focus2 Enter CEE Data'!P269</f>
        <v>914</v>
      </c>
      <c r="R148" s="16">
        <f>'Focus2 Enter CEE Data'!Q269</f>
        <v>2312</v>
      </c>
      <c r="S148" s="16">
        <f>'Focus2 Enter CEE Data'!R269</f>
        <v>823</v>
      </c>
      <c r="T148" s="16">
        <f>'Focus2 Enter CEE Data'!S269</f>
        <v>248</v>
      </c>
      <c r="U148" s="16">
        <f>'Focus2 Enter CEE Data'!T269</f>
        <v>510</v>
      </c>
      <c r="V148" s="16">
        <f>'Focus2 Enter CEE Data'!U269</f>
        <v>1177</v>
      </c>
      <c r="W148" s="16">
        <f>'Focus2 Enter CEE Data'!V269</f>
        <v>100</v>
      </c>
      <c r="X148" s="16">
        <f>'Focus2 Enter CEE Data'!W269</f>
        <v>41</v>
      </c>
      <c r="Y148" s="18">
        <f t="shared" si="29"/>
        <v>8321</v>
      </c>
      <c r="Z148" s="17">
        <f>'Focus2 Enter CEE Data'!N270</f>
        <v>0.21099999999999999</v>
      </c>
      <c r="AA148" s="17">
        <f>'Focus2 Enter CEE Data'!O270</f>
        <v>5.2999999999999999E-2</v>
      </c>
      <c r="AB148" s="17">
        <f>'Focus2 Enter CEE Data'!P270</f>
        <v>0.11</v>
      </c>
      <c r="AC148" s="17">
        <f>'Focus2 Enter CEE Data'!Q270</f>
        <v>0.28000000000000003</v>
      </c>
      <c r="AD148" s="17">
        <f>'Focus2 Enter CEE Data'!R270</f>
        <v>9.9000000000000005E-2</v>
      </c>
      <c r="AE148" s="17">
        <f>'Focus2 Enter CEE Data'!S270</f>
        <v>0.03</v>
      </c>
      <c r="AF148" s="17">
        <f>'Focus2 Enter CEE Data'!T270</f>
        <v>6.0999999999999999E-2</v>
      </c>
      <c r="AG148" s="17">
        <f>'Focus2 Enter CEE Data'!U270</f>
        <v>0.14099999999999999</v>
      </c>
      <c r="AH148" s="17">
        <f>'Focus2 Enter CEE Data'!V270</f>
        <v>1.2E-2</v>
      </c>
      <c r="AI148" s="17">
        <f>'Focus2 Enter CEE Data'!W270</f>
        <v>5.0000000000000001E-3</v>
      </c>
      <c r="AJ148" s="19">
        <f t="shared" si="18"/>
        <v>1.002</v>
      </c>
      <c r="AK148" s="16">
        <f>'Focus2 Enter CEE Data'!AC269</f>
        <v>19</v>
      </c>
      <c r="AL148" s="16">
        <f>'Focus2 Enter CEE Data'!AD269</f>
        <v>9</v>
      </c>
      <c r="AM148" s="16">
        <f>'Focus2 Enter CEE Data'!AE269</f>
        <v>20</v>
      </c>
      <c r="AN148" s="16">
        <f>'Focus2 Enter CEE Data'!AF269</f>
        <v>39</v>
      </c>
      <c r="AO148" s="16">
        <f>'Focus2 Enter CEE Data'!AG269</f>
        <v>8</v>
      </c>
      <c r="AP148" s="16">
        <f>'Focus2 Enter CEE Data'!AH269</f>
        <v>3</v>
      </c>
      <c r="AQ148" s="16">
        <f>'Focus2 Enter CEE Data'!AI269</f>
        <v>11</v>
      </c>
      <c r="AR148" s="16">
        <f>'Focus2 Enter CEE Data'!AJ269</f>
        <v>22</v>
      </c>
      <c r="AS148" s="16">
        <f>'Focus2 Enter CEE Data'!AK269</f>
        <v>2</v>
      </c>
      <c r="AT148" s="16">
        <f>'Focus2 Enter CEE Data'!AL269</f>
        <v>0</v>
      </c>
      <c r="AU148" s="18">
        <f t="shared" si="19"/>
        <v>133</v>
      </c>
      <c r="AV148" s="17">
        <f>'Focus2 Enter CEE Data'!AC270</f>
        <v>0.14299999999999999</v>
      </c>
      <c r="AW148" s="17">
        <f>'Focus2 Enter CEE Data'!AD270</f>
        <v>6.8000000000000005E-2</v>
      </c>
      <c r="AX148" s="17">
        <f>'Focus2 Enter CEE Data'!AE270</f>
        <v>0.15</v>
      </c>
      <c r="AY148" s="17">
        <f>'Focus2 Enter CEE Data'!AF270</f>
        <v>0.28999999999999998</v>
      </c>
      <c r="AZ148" s="17">
        <f>'Focus2 Enter CEE Data'!AG270</f>
        <v>0.06</v>
      </c>
      <c r="BA148" s="17">
        <f>'Focus2 Enter CEE Data'!AH270</f>
        <v>2.3E-2</v>
      </c>
      <c r="BB148" s="17">
        <f>'Focus2 Enter CEE Data'!AI270</f>
        <v>8.3000000000000004E-2</v>
      </c>
      <c r="BC148" s="17">
        <f>'Focus2 Enter CEE Data'!AJ270</f>
        <v>0.16500000000000001</v>
      </c>
      <c r="BD148" s="17">
        <f>'Focus2 Enter CEE Data'!AK270</f>
        <v>1.4999999999999999E-2</v>
      </c>
      <c r="BE148" s="17">
        <f>'Focus2 Enter CEE Data'!AL270</f>
        <v>0</v>
      </c>
      <c r="BF148" s="19">
        <f t="shared" si="20"/>
        <v>0.99700000000000011</v>
      </c>
    </row>
    <row r="149" spans="7:58" x14ac:dyDescent="0.3">
      <c r="G149" s="15">
        <v>138</v>
      </c>
      <c r="L149" s="14" t="str">
        <f t="shared" si="27"/>
        <v>Transportation and storageProfessionally Qualified</v>
      </c>
      <c r="M149" s="14" t="str">
        <f>Parameters1!$L$27</f>
        <v>Transportation and storage</v>
      </c>
      <c r="N149" s="14" t="s">
        <v>13</v>
      </c>
      <c r="O149" s="16">
        <f>'Focus2 Enter CEE Data'!N271</f>
        <v>7146</v>
      </c>
      <c r="P149" s="16">
        <f>'Focus2 Enter CEE Data'!O271</f>
        <v>1480</v>
      </c>
      <c r="Q149" s="16">
        <f>'Focus2 Enter CEE Data'!P271</f>
        <v>1881</v>
      </c>
      <c r="R149" s="16">
        <f>'Focus2 Enter CEE Data'!Q271</f>
        <v>5111</v>
      </c>
      <c r="S149" s="16">
        <f>'Focus2 Enter CEE Data'!R271</f>
        <v>4265</v>
      </c>
      <c r="T149" s="16">
        <f>'Focus2 Enter CEE Data'!S271</f>
        <v>899</v>
      </c>
      <c r="U149" s="16">
        <f>'Focus2 Enter CEE Data'!T271</f>
        <v>1165</v>
      </c>
      <c r="V149" s="16">
        <f>'Focus2 Enter CEE Data'!U271</f>
        <v>2923</v>
      </c>
      <c r="W149" s="16">
        <f>'Focus2 Enter CEE Data'!V271</f>
        <v>294</v>
      </c>
      <c r="X149" s="16">
        <f>'Focus2 Enter CEE Data'!W271</f>
        <v>79</v>
      </c>
      <c r="Y149" s="18">
        <f t="shared" si="29"/>
        <v>25243</v>
      </c>
      <c r="Z149" s="17">
        <f>'Focus2 Enter CEE Data'!N272</f>
        <v>0.28299999999999997</v>
      </c>
      <c r="AA149" s="17">
        <f>'Focus2 Enter CEE Data'!O272</f>
        <v>5.8999999999999997E-2</v>
      </c>
      <c r="AB149" s="17">
        <f>'Focus2 Enter CEE Data'!P272</f>
        <v>7.4999999999999997E-2</v>
      </c>
      <c r="AC149" s="17">
        <f>'Focus2 Enter CEE Data'!Q272</f>
        <v>0.2</v>
      </c>
      <c r="AD149" s="17">
        <f>'Focus2 Enter CEE Data'!R272</f>
        <v>0.16900000000000001</v>
      </c>
      <c r="AE149" s="17">
        <f>'Focus2 Enter CEE Data'!S272</f>
        <v>3.5999999999999997E-2</v>
      </c>
      <c r="AF149" s="17">
        <f>'Focus2 Enter CEE Data'!T272</f>
        <v>4.5999999999999999E-2</v>
      </c>
      <c r="AG149" s="17">
        <f>'Focus2 Enter CEE Data'!U272</f>
        <v>0.11600000000000001</v>
      </c>
      <c r="AH149" s="17">
        <f>'Focus2 Enter CEE Data'!V272</f>
        <v>1.2E-2</v>
      </c>
      <c r="AI149" s="17">
        <f>'Focus2 Enter CEE Data'!W272</f>
        <v>3.0000000000000001E-3</v>
      </c>
      <c r="AJ149" s="19">
        <f t="shared" si="18"/>
        <v>0.99900000000000011</v>
      </c>
      <c r="AK149" s="16">
        <f>'Focus2 Enter CEE Data'!AC271</f>
        <v>71</v>
      </c>
      <c r="AL149" s="16">
        <f>'Focus2 Enter CEE Data'!AD271</f>
        <v>16</v>
      </c>
      <c r="AM149" s="16">
        <f>'Focus2 Enter CEE Data'!AE271</f>
        <v>34</v>
      </c>
      <c r="AN149" s="16">
        <f>'Focus2 Enter CEE Data'!AF271</f>
        <v>75</v>
      </c>
      <c r="AO149" s="16">
        <f>'Focus2 Enter CEE Data'!AG271</f>
        <v>53</v>
      </c>
      <c r="AP149" s="16">
        <f>'Focus2 Enter CEE Data'!AH271</f>
        <v>19</v>
      </c>
      <c r="AQ149" s="16">
        <f>'Focus2 Enter CEE Data'!AI271</f>
        <v>23</v>
      </c>
      <c r="AR149" s="16">
        <f>'Focus2 Enter CEE Data'!AJ271</f>
        <v>41</v>
      </c>
      <c r="AS149" s="16">
        <f>'Focus2 Enter CEE Data'!AK271</f>
        <v>1</v>
      </c>
      <c r="AT149" s="16">
        <f>'Focus2 Enter CEE Data'!AL271</f>
        <v>1</v>
      </c>
      <c r="AU149" s="18">
        <f t="shared" si="19"/>
        <v>334</v>
      </c>
      <c r="AV149" s="17">
        <f>'Focus2 Enter CEE Data'!AC272</f>
        <v>0.21299999999999999</v>
      </c>
      <c r="AW149" s="17">
        <f>'Focus2 Enter CEE Data'!AD272</f>
        <v>4.8000000000000001E-2</v>
      </c>
      <c r="AX149" s="17">
        <f>'Focus2 Enter CEE Data'!AE272</f>
        <v>0.10199999999999999</v>
      </c>
      <c r="AY149" s="17">
        <f>'Focus2 Enter CEE Data'!AF272</f>
        <v>0.22</v>
      </c>
      <c r="AZ149" s="17">
        <f>'Focus2 Enter CEE Data'!AG272</f>
        <v>0.159</v>
      </c>
      <c r="BA149" s="17">
        <f>'Focus2 Enter CEE Data'!AH272</f>
        <v>5.7000000000000002E-2</v>
      </c>
      <c r="BB149" s="17">
        <f>'Focus2 Enter CEE Data'!AI272</f>
        <v>6.9000000000000006E-2</v>
      </c>
      <c r="BC149" s="17">
        <f>'Focus2 Enter CEE Data'!AJ272</f>
        <v>0.123</v>
      </c>
      <c r="BD149" s="17">
        <f>'Focus2 Enter CEE Data'!AK272</f>
        <v>3.0000000000000001E-3</v>
      </c>
      <c r="BE149" s="17">
        <f>'Focus2 Enter CEE Data'!AL272</f>
        <v>3.0000000000000001E-3</v>
      </c>
      <c r="BF149" s="19">
        <f t="shared" si="20"/>
        <v>0.99700000000000011</v>
      </c>
    </row>
    <row r="150" spans="7:58" x14ac:dyDescent="0.3">
      <c r="G150" s="15">
        <v>139</v>
      </c>
      <c r="L150" s="14" t="str">
        <f t="shared" si="27"/>
        <v>Transportation and storageSkilled Technical</v>
      </c>
      <c r="M150" s="14" t="str">
        <f>Parameters1!$L$27</f>
        <v>Transportation and storage</v>
      </c>
      <c r="N150" s="14" t="s">
        <v>14</v>
      </c>
      <c r="O150" s="16">
        <f>'Focus2 Enter CEE Data'!N273</f>
        <v>49405</v>
      </c>
      <c r="P150" s="16">
        <f>'Focus2 Enter CEE Data'!O273</f>
        <v>8059</v>
      </c>
      <c r="Q150" s="16">
        <f>'Focus2 Enter CEE Data'!P273</f>
        <v>4253</v>
      </c>
      <c r="R150" s="16">
        <f>'Focus2 Enter CEE Data'!Q273</f>
        <v>8957</v>
      </c>
      <c r="S150" s="16">
        <f>'Focus2 Enter CEE Data'!R273</f>
        <v>20274</v>
      </c>
      <c r="T150" s="16">
        <f>'Focus2 Enter CEE Data'!S273</f>
        <v>3922</v>
      </c>
      <c r="U150" s="16">
        <f>'Focus2 Enter CEE Data'!T273</f>
        <v>2464</v>
      </c>
      <c r="V150" s="16">
        <f>'Focus2 Enter CEE Data'!U273</f>
        <v>5800</v>
      </c>
      <c r="W150" s="16">
        <f>'Focus2 Enter CEE Data'!V273</f>
        <v>1257</v>
      </c>
      <c r="X150" s="16">
        <f>'Focus2 Enter CEE Data'!W273</f>
        <v>109</v>
      </c>
      <c r="Y150" s="18">
        <f t="shared" si="29"/>
        <v>104500</v>
      </c>
      <c r="Z150" s="17">
        <f>'Focus2 Enter CEE Data'!N274</f>
        <v>0.47299999999999998</v>
      </c>
      <c r="AA150" s="17">
        <f>'Focus2 Enter CEE Data'!O274</f>
        <v>7.6999999999999999E-2</v>
      </c>
      <c r="AB150" s="17">
        <f>'Focus2 Enter CEE Data'!P274</f>
        <v>4.1000000000000002E-2</v>
      </c>
      <c r="AC150" s="17">
        <f>'Focus2 Enter CEE Data'!Q274</f>
        <v>0.09</v>
      </c>
      <c r="AD150" s="17">
        <f>'Focus2 Enter CEE Data'!R274</f>
        <v>0.19400000000000001</v>
      </c>
      <c r="AE150" s="17">
        <f>'Focus2 Enter CEE Data'!S274</f>
        <v>3.7999999999999999E-2</v>
      </c>
      <c r="AF150" s="17">
        <f>'Focus2 Enter CEE Data'!T274</f>
        <v>2.4E-2</v>
      </c>
      <c r="AG150" s="17">
        <f>'Focus2 Enter CEE Data'!U274</f>
        <v>5.6000000000000001E-2</v>
      </c>
      <c r="AH150" s="17">
        <f>'Focus2 Enter CEE Data'!V274</f>
        <v>1.2E-2</v>
      </c>
      <c r="AI150" s="17">
        <f>'Focus2 Enter CEE Data'!W274</f>
        <v>1E-3</v>
      </c>
      <c r="AJ150" s="19">
        <f t="shared" si="18"/>
        <v>1.006</v>
      </c>
      <c r="AK150" s="16">
        <f>'Focus2 Enter CEE Data'!AC273</f>
        <v>522</v>
      </c>
      <c r="AL150" s="16">
        <f>'Focus2 Enter CEE Data'!AD273</f>
        <v>74</v>
      </c>
      <c r="AM150" s="16">
        <f>'Focus2 Enter CEE Data'!AE273</f>
        <v>76</v>
      </c>
      <c r="AN150" s="16">
        <f>'Focus2 Enter CEE Data'!AF273</f>
        <v>181</v>
      </c>
      <c r="AO150" s="16">
        <f>'Focus2 Enter CEE Data'!AG273</f>
        <v>524</v>
      </c>
      <c r="AP150" s="16">
        <f>'Focus2 Enter CEE Data'!AH273</f>
        <v>64</v>
      </c>
      <c r="AQ150" s="16">
        <f>'Focus2 Enter CEE Data'!AI273</f>
        <v>27</v>
      </c>
      <c r="AR150" s="16">
        <f>'Focus2 Enter CEE Data'!AJ273</f>
        <v>104</v>
      </c>
      <c r="AS150" s="16">
        <f>'Focus2 Enter CEE Data'!AK273</f>
        <v>4</v>
      </c>
      <c r="AT150" s="16">
        <f>'Focus2 Enter CEE Data'!AL273</f>
        <v>1</v>
      </c>
      <c r="AU150" s="18">
        <f t="shared" si="19"/>
        <v>1577</v>
      </c>
      <c r="AV150" s="17">
        <f>'Focus2 Enter CEE Data'!AC274</f>
        <v>0.33100000000000002</v>
      </c>
      <c r="AW150" s="17">
        <f>'Focus2 Enter CEE Data'!AD274</f>
        <v>4.7E-2</v>
      </c>
      <c r="AX150" s="17">
        <f>'Focus2 Enter CEE Data'!AE274</f>
        <v>4.8000000000000001E-2</v>
      </c>
      <c r="AY150" s="17">
        <f>'Focus2 Enter CEE Data'!AF274</f>
        <v>0.11</v>
      </c>
      <c r="AZ150" s="17">
        <f>'Focus2 Enter CEE Data'!AG274</f>
        <v>0.33200000000000002</v>
      </c>
      <c r="BA150" s="17">
        <f>'Focus2 Enter CEE Data'!AH274</f>
        <v>4.1000000000000002E-2</v>
      </c>
      <c r="BB150" s="17">
        <f>'Focus2 Enter CEE Data'!AI274</f>
        <v>1.7000000000000001E-2</v>
      </c>
      <c r="BC150" s="17">
        <f>'Focus2 Enter CEE Data'!AJ274</f>
        <v>6.6000000000000003E-2</v>
      </c>
      <c r="BD150" s="17">
        <f>'Focus2 Enter CEE Data'!AK274</f>
        <v>3.0000000000000001E-3</v>
      </c>
      <c r="BE150" s="17">
        <f>'Focus2 Enter CEE Data'!AL274</f>
        <v>1E-3</v>
      </c>
      <c r="BF150" s="19">
        <f t="shared" si="20"/>
        <v>0.99600000000000022</v>
      </c>
    </row>
    <row r="151" spans="7:58" x14ac:dyDescent="0.3">
      <c r="G151" s="15">
        <v>140</v>
      </c>
      <c r="L151" s="14" t="str">
        <f t="shared" si="27"/>
        <v>Transportation and storageSemi-skilled</v>
      </c>
      <c r="M151" s="14" t="str">
        <f>Parameters1!$L$27</f>
        <v>Transportation and storage</v>
      </c>
      <c r="N151" s="14" t="s">
        <v>15</v>
      </c>
      <c r="O151" s="16">
        <f>'Focus2 Enter CEE Data'!N275</f>
        <v>84769</v>
      </c>
      <c r="P151" s="16">
        <f>'Focus2 Enter CEE Data'!O275</f>
        <v>8702</v>
      </c>
      <c r="Q151" s="16">
        <f>'Focus2 Enter CEE Data'!P275</f>
        <v>2730</v>
      </c>
      <c r="R151" s="16">
        <f>'Focus2 Enter CEE Data'!Q275</f>
        <v>3510</v>
      </c>
      <c r="S151" s="16">
        <f>'Focus2 Enter CEE Data'!R275</f>
        <v>27351</v>
      </c>
      <c r="T151" s="16">
        <f>'Focus2 Enter CEE Data'!S275</f>
        <v>4282</v>
      </c>
      <c r="U151" s="16">
        <f>'Focus2 Enter CEE Data'!T275</f>
        <v>1610</v>
      </c>
      <c r="V151" s="16">
        <f>'Focus2 Enter CEE Data'!U275</f>
        <v>3501</v>
      </c>
      <c r="W151" s="16">
        <f>'Focus2 Enter CEE Data'!V275</f>
        <v>1372</v>
      </c>
      <c r="X151" s="16">
        <f>'Focus2 Enter CEE Data'!W275</f>
        <v>127</v>
      </c>
      <c r="Y151" s="18">
        <f>SUM(O151:X151)</f>
        <v>137954</v>
      </c>
      <c r="Z151" s="17">
        <f>'Focus2 Enter CEE Data'!N276</f>
        <v>0.61399999999999999</v>
      </c>
      <c r="AA151" s="17">
        <f>'Focus2 Enter CEE Data'!O276</f>
        <v>6.3E-2</v>
      </c>
      <c r="AB151" s="17">
        <f>'Focus2 Enter CEE Data'!P276</f>
        <v>0.02</v>
      </c>
      <c r="AC151" s="17">
        <f>'Focus2 Enter CEE Data'!Q276</f>
        <v>0.03</v>
      </c>
      <c r="AD151" s="17">
        <f>'Focus2 Enter CEE Data'!R276</f>
        <v>0.19800000000000001</v>
      </c>
      <c r="AE151" s="17">
        <f>'Focus2 Enter CEE Data'!S276</f>
        <v>3.1E-2</v>
      </c>
      <c r="AF151" s="17">
        <f>'Focus2 Enter CEE Data'!T276</f>
        <v>1.2E-2</v>
      </c>
      <c r="AG151" s="17">
        <f>'Focus2 Enter CEE Data'!U276</f>
        <v>2.5000000000000001E-2</v>
      </c>
      <c r="AH151" s="17">
        <f>'Focus2 Enter CEE Data'!V276</f>
        <v>0.01</v>
      </c>
      <c r="AI151" s="17">
        <f>'Focus2 Enter CEE Data'!W276</f>
        <v>1E-3</v>
      </c>
      <c r="AJ151" s="19">
        <f t="shared" si="18"/>
        <v>1.004</v>
      </c>
      <c r="AK151" s="16">
        <f>'Focus2 Enter CEE Data'!AC275</f>
        <v>578</v>
      </c>
      <c r="AL151" s="16">
        <f>'Focus2 Enter CEE Data'!AD275</f>
        <v>82</v>
      </c>
      <c r="AM151" s="16">
        <f>'Focus2 Enter CEE Data'!AE275</f>
        <v>24</v>
      </c>
      <c r="AN151" s="16">
        <f>'Focus2 Enter CEE Data'!AF275</f>
        <v>61</v>
      </c>
      <c r="AO151" s="16">
        <f>'Focus2 Enter CEE Data'!AG275</f>
        <v>684</v>
      </c>
      <c r="AP151" s="16">
        <f>'Focus2 Enter CEE Data'!AH275</f>
        <v>54</v>
      </c>
      <c r="AQ151" s="16">
        <f>'Focus2 Enter CEE Data'!AI275</f>
        <v>32</v>
      </c>
      <c r="AR151" s="16">
        <f>'Focus2 Enter CEE Data'!AJ275</f>
        <v>59</v>
      </c>
      <c r="AS151" s="16">
        <f>'Focus2 Enter CEE Data'!AK275</f>
        <v>1</v>
      </c>
      <c r="AT151" s="16">
        <f>'Focus2 Enter CEE Data'!AL275</f>
        <v>0</v>
      </c>
      <c r="AU151" s="18">
        <f t="shared" si="19"/>
        <v>1575</v>
      </c>
      <c r="AV151" s="17">
        <f>'Focus2 Enter CEE Data'!AC276</f>
        <v>0.36699999999999999</v>
      </c>
      <c r="AW151" s="17">
        <f>'Focus2 Enter CEE Data'!AD276</f>
        <v>5.1999999999999998E-2</v>
      </c>
      <c r="AX151" s="17">
        <f>'Focus2 Enter CEE Data'!AE276</f>
        <v>1.4999999999999999E-2</v>
      </c>
      <c r="AY151" s="17">
        <f>'Focus2 Enter CEE Data'!AF276</f>
        <v>0.04</v>
      </c>
      <c r="AZ151" s="17">
        <f>'Focus2 Enter CEE Data'!AG276</f>
        <v>0.434</v>
      </c>
      <c r="BA151" s="17">
        <f>'Focus2 Enter CEE Data'!AH276</f>
        <v>3.4000000000000002E-2</v>
      </c>
      <c r="BB151" s="17">
        <f>'Focus2 Enter CEE Data'!AI276</f>
        <v>0.02</v>
      </c>
      <c r="BC151" s="17">
        <f>'Focus2 Enter CEE Data'!AJ276</f>
        <v>3.6999999999999998E-2</v>
      </c>
      <c r="BD151" s="17">
        <f>'Focus2 Enter CEE Data'!AK276</f>
        <v>1E-3</v>
      </c>
      <c r="BE151" s="17">
        <f>'Focus2 Enter CEE Data'!AL276</f>
        <v>0</v>
      </c>
      <c r="BF151" s="19">
        <f t="shared" si="20"/>
        <v>1</v>
      </c>
    </row>
    <row r="152" spans="7:58" x14ac:dyDescent="0.3">
      <c r="G152" s="15">
        <v>141</v>
      </c>
      <c r="L152" s="14" t="str">
        <f t="shared" si="27"/>
        <v>Transportation and storageUnskilled</v>
      </c>
      <c r="M152" s="14" t="str">
        <f>Parameters1!$L$27</f>
        <v>Transportation and storage</v>
      </c>
      <c r="N152" s="14" t="s">
        <v>16</v>
      </c>
      <c r="O152" s="16">
        <f>'Focus2 Enter CEE Data'!N277</f>
        <v>28719</v>
      </c>
      <c r="P152" s="16">
        <f>'Focus2 Enter CEE Data'!O277</f>
        <v>3299</v>
      </c>
      <c r="Q152" s="16">
        <f>'Focus2 Enter CEE Data'!P277</f>
        <v>309</v>
      </c>
      <c r="R152" s="16">
        <f>'Focus2 Enter CEE Data'!Q277</f>
        <v>446</v>
      </c>
      <c r="S152" s="16">
        <f>'Focus2 Enter CEE Data'!R277</f>
        <v>9365</v>
      </c>
      <c r="T152" s="16">
        <f>'Focus2 Enter CEE Data'!S277</f>
        <v>941</v>
      </c>
      <c r="U152" s="16">
        <f>'Focus2 Enter CEE Data'!T277</f>
        <v>97</v>
      </c>
      <c r="V152" s="16">
        <f>'Focus2 Enter CEE Data'!U277</f>
        <v>137</v>
      </c>
      <c r="W152" s="16">
        <f>'Focus2 Enter CEE Data'!V277</f>
        <v>541</v>
      </c>
      <c r="X152" s="16">
        <f>'Focus2 Enter CEE Data'!W277</f>
        <v>86</v>
      </c>
      <c r="Y152" s="18">
        <f t="shared" ref="Y152" si="30">SUM(O152:X152)</f>
        <v>43940</v>
      </c>
      <c r="Z152" s="17">
        <f>'Focus2 Enter CEE Data'!N278</f>
        <v>0.65400000000000003</v>
      </c>
      <c r="AA152" s="17">
        <f>'Focus2 Enter CEE Data'!O278</f>
        <v>7.4999999999999997E-2</v>
      </c>
      <c r="AB152" s="17">
        <f>'Focus2 Enter CEE Data'!P278</f>
        <v>7.0000000000000001E-3</v>
      </c>
      <c r="AC152" s="17">
        <f>'Focus2 Enter CEE Data'!Q278</f>
        <v>0.01</v>
      </c>
      <c r="AD152" s="17">
        <f>'Focus2 Enter CEE Data'!R278</f>
        <v>0.21299999999999999</v>
      </c>
      <c r="AE152" s="17">
        <f>'Focus2 Enter CEE Data'!S278</f>
        <v>2.1000000000000001E-2</v>
      </c>
      <c r="AF152" s="17">
        <f>'Focus2 Enter CEE Data'!T278</f>
        <v>2E-3</v>
      </c>
      <c r="AG152" s="17">
        <f>'Focus2 Enter CEE Data'!U278</f>
        <v>3.0000000000000001E-3</v>
      </c>
      <c r="AH152" s="17">
        <f>'Focus2 Enter CEE Data'!V278</f>
        <v>1.2E-2</v>
      </c>
      <c r="AI152" s="17">
        <f>'Focus2 Enter CEE Data'!W278</f>
        <v>2E-3</v>
      </c>
      <c r="AJ152" s="19">
        <f t="shared" si="18"/>
        <v>0.999</v>
      </c>
      <c r="AK152" s="16">
        <f>'Focus2 Enter CEE Data'!AC277</f>
        <v>288</v>
      </c>
      <c r="AL152" s="16">
        <f>'Focus2 Enter CEE Data'!AD277</f>
        <v>22</v>
      </c>
      <c r="AM152" s="16">
        <f>'Focus2 Enter CEE Data'!AE277</f>
        <v>11</v>
      </c>
      <c r="AN152" s="16">
        <f>'Focus2 Enter CEE Data'!AF277</f>
        <v>10</v>
      </c>
      <c r="AO152" s="16">
        <f>'Focus2 Enter CEE Data'!AG277</f>
        <v>460</v>
      </c>
      <c r="AP152" s="16">
        <f>'Focus2 Enter CEE Data'!AH277</f>
        <v>27</v>
      </c>
      <c r="AQ152" s="16">
        <f>'Focus2 Enter CEE Data'!AI277</f>
        <v>4</v>
      </c>
      <c r="AR152" s="16">
        <f>'Focus2 Enter CEE Data'!AJ277</f>
        <v>2</v>
      </c>
      <c r="AS152" s="16">
        <f>'Focus2 Enter CEE Data'!AK277</f>
        <v>0</v>
      </c>
      <c r="AT152" s="16">
        <f>'Focus2 Enter CEE Data'!AL277</f>
        <v>1</v>
      </c>
      <c r="AU152" s="18">
        <f t="shared" si="19"/>
        <v>825</v>
      </c>
      <c r="AV152" s="17">
        <f>'Focus2 Enter CEE Data'!AC278</f>
        <v>0.34899999999999998</v>
      </c>
      <c r="AW152" s="17">
        <f>'Focus2 Enter CEE Data'!AD278</f>
        <v>2.7E-2</v>
      </c>
      <c r="AX152" s="17">
        <f>'Focus2 Enter CEE Data'!AE278</f>
        <v>1.2999999999999999E-2</v>
      </c>
      <c r="AY152" s="17">
        <f>'Focus2 Enter CEE Data'!AF278</f>
        <v>0.01</v>
      </c>
      <c r="AZ152" s="17">
        <f>'Focus2 Enter CEE Data'!AG278</f>
        <v>0.55800000000000005</v>
      </c>
      <c r="BA152" s="17">
        <f>'Focus2 Enter CEE Data'!AH278</f>
        <v>3.3000000000000002E-2</v>
      </c>
      <c r="BB152" s="17">
        <f>'Focus2 Enter CEE Data'!AI278</f>
        <v>5.0000000000000001E-3</v>
      </c>
      <c r="BC152" s="17">
        <f>'Focus2 Enter CEE Data'!AJ278</f>
        <v>2E-3</v>
      </c>
      <c r="BD152" s="17">
        <f>'Focus2 Enter CEE Data'!AK278</f>
        <v>0</v>
      </c>
      <c r="BE152" s="17">
        <f>'Focus2 Enter CEE Data'!AL278</f>
        <v>1E-3</v>
      </c>
      <c r="BF152" s="19">
        <f t="shared" si="20"/>
        <v>0.99800000000000011</v>
      </c>
    </row>
    <row r="153" spans="7:58" x14ac:dyDescent="0.3">
      <c r="G153" s="15">
        <v>142</v>
      </c>
      <c r="L153" s="14" t="str">
        <f t="shared" si="27"/>
        <v>Transportation and storageTotal Permanent</v>
      </c>
      <c r="M153" s="14" t="str">
        <f>Parameters1!$L$27</f>
        <v>Transportation and storage</v>
      </c>
      <c r="N153" s="14" t="s">
        <v>17</v>
      </c>
      <c r="O153" s="16">
        <f>'Focus2 Enter CEE Data'!N279</f>
        <v>172181</v>
      </c>
      <c r="P153" s="16">
        <f>'Focus2 Enter CEE Data'!O279</f>
        <v>22096</v>
      </c>
      <c r="Q153" s="16">
        <f>'Focus2 Enter CEE Data'!P279</f>
        <v>10516</v>
      </c>
      <c r="R153" s="16">
        <f>'Focus2 Enter CEE Data'!Q279</f>
        <v>21842</v>
      </c>
      <c r="S153" s="16">
        <f>'Focus2 Enter CEE Data'!R279</f>
        <v>62308</v>
      </c>
      <c r="T153" s="16">
        <f>'Focus2 Enter CEE Data'!S279</f>
        <v>10374</v>
      </c>
      <c r="U153" s="16">
        <f>'Focus2 Enter CEE Data'!T279</f>
        <v>6061</v>
      </c>
      <c r="V153" s="16">
        <f>'Focus2 Enter CEE Data'!U279</f>
        <v>13932</v>
      </c>
      <c r="W153" s="16">
        <f>'Focus2 Enter CEE Data'!V279</f>
        <v>3647</v>
      </c>
      <c r="X153" s="16">
        <f>'Focus2 Enter CEE Data'!W279</f>
        <v>455</v>
      </c>
      <c r="Y153" s="18">
        <f>SUM(O153:X153)</f>
        <v>323412</v>
      </c>
      <c r="Z153" s="17">
        <f>'Focus2 Enter CEE Data'!N280</f>
        <v>0.53200000000000003</v>
      </c>
      <c r="AA153" s="17">
        <f>'Focus2 Enter CEE Data'!O280</f>
        <v>6.8000000000000005E-2</v>
      </c>
      <c r="AB153" s="17">
        <f>'Focus2 Enter CEE Data'!P280</f>
        <v>3.3000000000000002E-2</v>
      </c>
      <c r="AC153" s="17">
        <f>'Focus2 Enter CEE Data'!Q280</f>
        <v>6.8000000000000005E-2</v>
      </c>
      <c r="AD153" s="17">
        <f>'Focus2 Enter CEE Data'!R280</f>
        <v>0.193</v>
      </c>
      <c r="AE153" s="17">
        <f>'Focus2 Enter CEE Data'!S280</f>
        <v>3.2000000000000001E-2</v>
      </c>
      <c r="AF153" s="17">
        <f>'Focus2 Enter CEE Data'!T280</f>
        <v>1.9E-2</v>
      </c>
      <c r="AG153" s="17">
        <f>'Focus2 Enter CEE Data'!U280</f>
        <v>4.2999999999999997E-2</v>
      </c>
      <c r="AH153" s="17">
        <f>'Focus2 Enter CEE Data'!V280</f>
        <v>1.0999999999999999E-2</v>
      </c>
      <c r="AI153" s="17">
        <f>'Focus2 Enter CEE Data'!W280</f>
        <v>1E-3</v>
      </c>
      <c r="AJ153" s="19">
        <f t="shared" si="18"/>
        <v>1.0000000000000002</v>
      </c>
      <c r="AK153" s="16">
        <f>'Focus2 Enter CEE Data'!AC279</f>
        <v>1489</v>
      </c>
      <c r="AL153" s="16">
        <f>'Focus2 Enter CEE Data'!AD279</f>
        <v>208</v>
      </c>
      <c r="AM153" s="16">
        <f>'Focus2 Enter CEE Data'!AE279</f>
        <v>179</v>
      </c>
      <c r="AN153" s="16">
        <f>'Focus2 Enter CEE Data'!AF279</f>
        <v>395</v>
      </c>
      <c r="AO153" s="16">
        <f>'Focus2 Enter CEE Data'!AG279</f>
        <v>1732</v>
      </c>
      <c r="AP153" s="16">
        <f>'Focus2 Enter CEE Data'!AH279</f>
        <v>172</v>
      </c>
      <c r="AQ153" s="16">
        <f>'Focus2 Enter CEE Data'!AI279</f>
        <v>111</v>
      </c>
      <c r="AR153" s="16">
        <f>'Focus2 Enter CEE Data'!AJ279</f>
        <v>235</v>
      </c>
      <c r="AS153" s="16">
        <f>'Focus2 Enter CEE Data'!AK279</f>
        <v>8</v>
      </c>
      <c r="AT153" s="16">
        <f>'Focus2 Enter CEE Data'!AL279</f>
        <v>4</v>
      </c>
      <c r="AU153" s="18">
        <f t="shared" si="19"/>
        <v>4533</v>
      </c>
      <c r="AV153" s="17">
        <f>'Focus2 Enter CEE Data'!AC280</f>
        <v>0.32800000000000001</v>
      </c>
      <c r="AW153" s="17">
        <f>'Focus2 Enter CEE Data'!AD280</f>
        <v>4.5999999999999999E-2</v>
      </c>
      <c r="AX153" s="17">
        <f>'Focus2 Enter CEE Data'!AE280</f>
        <v>3.9E-2</v>
      </c>
      <c r="AY153" s="17">
        <f>'Focus2 Enter CEE Data'!AF280</f>
        <v>8.6999999999999994E-2</v>
      </c>
      <c r="AZ153" s="17">
        <f>'Focus2 Enter CEE Data'!AG280</f>
        <v>0.38200000000000001</v>
      </c>
      <c r="BA153" s="17">
        <f>'Focus2 Enter CEE Data'!AH280</f>
        <v>3.7999999999999999E-2</v>
      </c>
      <c r="BB153" s="17">
        <f>'Focus2 Enter CEE Data'!AI280</f>
        <v>2.4E-2</v>
      </c>
      <c r="BC153" s="17">
        <f>'Focus2 Enter CEE Data'!AJ280</f>
        <v>5.1999999999999998E-2</v>
      </c>
      <c r="BD153" s="17">
        <f>'Focus2 Enter CEE Data'!AK280</f>
        <v>2E-3</v>
      </c>
      <c r="BE153" s="17">
        <f>'Focus2 Enter CEE Data'!AL280</f>
        <v>1E-3</v>
      </c>
      <c r="BF153" s="19">
        <f t="shared" si="20"/>
        <v>0.99900000000000011</v>
      </c>
    </row>
    <row r="154" spans="7:58" x14ac:dyDescent="0.3">
      <c r="G154" s="15">
        <v>143</v>
      </c>
      <c r="L154" s="14" t="str">
        <f t="shared" si="27"/>
        <v>Transportation and storageTemporary employees</v>
      </c>
      <c r="M154" s="14" t="str">
        <f>Parameters1!$L$27</f>
        <v>Transportation and storage</v>
      </c>
      <c r="N154" s="14" t="s">
        <v>18</v>
      </c>
      <c r="O154" s="16">
        <f>'Focus2 Enter CEE Data'!N281</f>
        <v>7436</v>
      </c>
      <c r="P154" s="16">
        <f>'Focus2 Enter CEE Data'!O281</f>
        <v>636</v>
      </c>
      <c r="Q154" s="16">
        <f>'Focus2 Enter CEE Data'!P281</f>
        <v>189</v>
      </c>
      <c r="R154" s="16">
        <f>'Focus2 Enter CEE Data'!Q281</f>
        <v>370</v>
      </c>
      <c r="S154" s="16">
        <f>'Focus2 Enter CEE Data'!R281</f>
        <v>3310</v>
      </c>
      <c r="T154" s="16">
        <f>'Focus2 Enter CEE Data'!S281</f>
        <v>303</v>
      </c>
      <c r="U154" s="16">
        <f>'Focus2 Enter CEE Data'!T281</f>
        <v>80</v>
      </c>
      <c r="V154" s="16">
        <f>'Focus2 Enter CEE Data'!U281</f>
        <v>151</v>
      </c>
      <c r="W154" s="16">
        <f>'Focus2 Enter CEE Data'!V281</f>
        <v>90</v>
      </c>
      <c r="X154" s="16">
        <f>'Focus2 Enter CEE Data'!W281</f>
        <v>7</v>
      </c>
      <c r="Y154" s="18">
        <f t="shared" ref="Y154:Y159" si="31">SUM(O154:X154)</f>
        <v>12572</v>
      </c>
      <c r="Z154" s="17">
        <f>'Focus2 Enter CEE Data'!N282</f>
        <v>0.59099999999999997</v>
      </c>
      <c r="AA154" s="17">
        <f>'Focus2 Enter CEE Data'!O282</f>
        <v>5.0999999999999997E-2</v>
      </c>
      <c r="AB154" s="17">
        <f>'Focus2 Enter CEE Data'!P282</f>
        <v>1.4999999999999999E-2</v>
      </c>
      <c r="AC154" s="17">
        <f>'Focus2 Enter CEE Data'!Q282</f>
        <v>2.9000000000000001E-2</v>
      </c>
      <c r="AD154" s="17">
        <f>'Focus2 Enter CEE Data'!R282</f>
        <v>0.26300000000000001</v>
      </c>
      <c r="AE154" s="17">
        <f>'Focus2 Enter CEE Data'!S282</f>
        <v>2.4E-2</v>
      </c>
      <c r="AF154" s="17">
        <f>'Focus2 Enter CEE Data'!T282</f>
        <v>6.0000000000000001E-3</v>
      </c>
      <c r="AG154" s="17">
        <f>'Focus2 Enter CEE Data'!U282</f>
        <v>1.2E-2</v>
      </c>
      <c r="AH154" s="17">
        <f>'Focus2 Enter CEE Data'!V282</f>
        <v>7.0000000000000001E-3</v>
      </c>
      <c r="AI154" s="17">
        <f>'Focus2 Enter CEE Data'!W282</f>
        <v>1E-3</v>
      </c>
      <c r="AJ154" s="19">
        <f t="shared" si="18"/>
        <v>0.99900000000000011</v>
      </c>
      <c r="AK154" s="16">
        <f>'Focus2 Enter CEE Data'!AC281</f>
        <v>194</v>
      </c>
      <c r="AL154" s="16">
        <f>'Focus2 Enter CEE Data'!AD281</f>
        <v>10</v>
      </c>
      <c r="AM154" s="16">
        <f>'Focus2 Enter CEE Data'!AE281</f>
        <v>1</v>
      </c>
      <c r="AN154" s="16">
        <f>'Focus2 Enter CEE Data'!AF281</f>
        <v>2</v>
      </c>
      <c r="AO154" s="16">
        <f>'Focus2 Enter CEE Data'!AG281</f>
        <v>441</v>
      </c>
      <c r="AP154" s="16">
        <f>'Focus2 Enter CEE Data'!AH281</f>
        <v>35</v>
      </c>
      <c r="AQ154" s="16">
        <f>'Focus2 Enter CEE Data'!AI281</f>
        <v>1</v>
      </c>
      <c r="AR154" s="16">
        <f>'Focus2 Enter CEE Data'!AJ281</f>
        <v>3</v>
      </c>
      <c r="AS154" s="16">
        <f>'Focus2 Enter CEE Data'!AK281</f>
        <v>0</v>
      </c>
      <c r="AT154" s="16">
        <f>'Focus2 Enter CEE Data'!AL281</f>
        <v>0</v>
      </c>
      <c r="AU154" s="18">
        <f t="shared" si="19"/>
        <v>687</v>
      </c>
      <c r="AV154" s="17">
        <f>'Focus2 Enter CEE Data'!AC282</f>
        <v>0.28199999999999997</v>
      </c>
      <c r="AW154" s="17">
        <f>'Focus2 Enter CEE Data'!AD282</f>
        <v>1.4999999999999999E-2</v>
      </c>
      <c r="AX154" s="17">
        <f>'Focus2 Enter CEE Data'!AE282</f>
        <v>1E-3</v>
      </c>
      <c r="AY154" s="17">
        <f>'Focus2 Enter CEE Data'!AF282</f>
        <v>3.0000000000000001E-3</v>
      </c>
      <c r="AZ154" s="17">
        <f>'Focus2 Enter CEE Data'!AG282</f>
        <v>0.64200000000000002</v>
      </c>
      <c r="BA154" s="17">
        <f>'Focus2 Enter CEE Data'!AH282</f>
        <v>5.0999999999999997E-2</v>
      </c>
      <c r="BB154" s="17">
        <f>'Focus2 Enter CEE Data'!AI282</f>
        <v>1E-3</v>
      </c>
      <c r="BC154" s="17">
        <f>'Focus2 Enter CEE Data'!AJ282</f>
        <v>4.0000000000000001E-3</v>
      </c>
      <c r="BD154" s="17">
        <f>'Focus2 Enter CEE Data'!AK282</f>
        <v>0</v>
      </c>
      <c r="BE154" s="17">
        <f>'Focus2 Enter CEE Data'!AL282</f>
        <v>0</v>
      </c>
      <c r="BF154" s="19">
        <f t="shared" si="20"/>
        <v>0.99900000000000011</v>
      </c>
    </row>
    <row r="155" spans="7:58" x14ac:dyDescent="0.3">
      <c r="G155" s="15">
        <v>144</v>
      </c>
      <c r="L155" s="14" t="str">
        <f t="shared" si="27"/>
        <v>Transportation and storageGrand Total</v>
      </c>
      <c r="M155" s="14" t="str">
        <f>Parameters1!$L$27</f>
        <v>Transportation and storage</v>
      </c>
      <c r="N155" s="14" t="s">
        <v>19</v>
      </c>
      <c r="O155" s="16">
        <f>'Focus2 Enter CEE Data'!N283</f>
        <v>179617</v>
      </c>
      <c r="P155" s="16">
        <f>'Focus2 Enter CEE Data'!O283</f>
        <v>22732</v>
      </c>
      <c r="Q155" s="16">
        <f>'Focus2 Enter CEE Data'!P283</f>
        <v>10705</v>
      </c>
      <c r="R155" s="16">
        <f>'Focus2 Enter CEE Data'!Q283</f>
        <v>22212</v>
      </c>
      <c r="S155" s="16">
        <f>'Focus2 Enter CEE Data'!R283</f>
        <v>65618</v>
      </c>
      <c r="T155" s="16">
        <f>'Focus2 Enter CEE Data'!S283</f>
        <v>10677</v>
      </c>
      <c r="U155" s="16">
        <f>'Focus2 Enter CEE Data'!T283</f>
        <v>6141</v>
      </c>
      <c r="V155" s="16">
        <f>'Focus2 Enter CEE Data'!U283</f>
        <v>14083</v>
      </c>
      <c r="W155" s="16">
        <f>'Focus2 Enter CEE Data'!V283</f>
        <v>3737</v>
      </c>
      <c r="X155" s="16">
        <f>'Focus2 Enter CEE Data'!W283</f>
        <v>462</v>
      </c>
      <c r="Y155" s="18">
        <f t="shared" si="31"/>
        <v>335984</v>
      </c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9">
        <f t="shared" si="18"/>
        <v>0</v>
      </c>
      <c r="AK155" s="16">
        <f>'Focus2 Enter CEE Data'!AC283</f>
        <v>1683</v>
      </c>
      <c r="AL155" s="16">
        <f>'Focus2 Enter CEE Data'!AD283</f>
        <v>218</v>
      </c>
      <c r="AM155" s="16">
        <f>'Focus2 Enter CEE Data'!AE283</f>
        <v>180</v>
      </c>
      <c r="AN155" s="16">
        <f>'Focus2 Enter CEE Data'!AF283</f>
        <v>397</v>
      </c>
      <c r="AO155" s="16">
        <f>'Focus2 Enter CEE Data'!AG283</f>
        <v>2173</v>
      </c>
      <c r="AP155" s="16">
        <f>'Focus2 Enter CEE Data'!AH283</f>
        <v>207</v>
      </c>
      <c r="AQ155" s="16">
        <f>'Focus2 Enter CEE Data'!AI283</f>
        <v>112</v>
      </c>
      <c r="AR155" s="16">
        <f>'Focus2 Enter CEE Data'!AJ283</f>
        <v>238</v>
      </c>
      <c r="AS155" s="16">
        <f>'Focus2 Enter CEE Data'!AK283</f>
        <v>8</v>
      </c>
      <c r="AT155" s="16">
        <f>'Focus2 Enter CEE Data'!AL283</f>
        <v>4</v>
      </c>
      <c r="AU155" s="18">
        <f t="shared" si="19"/>
        <v>5220</v>
      </c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9">
        <f t="shared" si="20"/>
        <v>0</v>
      </c>
    </row>
    <row r="156" spans="7:58" x14ac:dyDescent="0.3">
      <c r="G156" s="15">
        <v>145</v>
      </c>
      <c r="L156" s="14" t="str">
        <f t="shared" si="27"/>
        <v>Water supply, sewerage, waste management and remediation activitiesTop Management</v>
      </c>
      <c r="M156" s="14" t="str">
        <f>Parameters1!$L$28</f>
        <v>Water supply, sewerage, waste management and remediation activities</v>
      </c>
      <c r="N156" s="14" t="s">
        <v>11</v>
      </c>
      <c r="O156" s="16">
        <f>'Focus2 Enter CEE Data'!N284</f>
        <v>300</v>
      </c>
      <c r="P156" s="16">
        <f>'Focus2 Enter CEE Data'!O284</f>
        <v>48</v>
      </c>
      <c r="Q156" s="16">
        <f>'Focus2 Enter CEE Data'!P284</f>
        <v>24</v>
      </c>
      <c r="R156" s="16">
        <f>'Focus2 Enter CEE Data'!Q284</f>
        <v>183</v>
      </c>
      <c r="S156" s="16">
        <f>'Focus2 Enter CEE Data'!R284</f>
        <v>140</v>
      </c>
      <c r="T156" s="16">
        <f>'Focus2 Enter CEE Data'!S284</f>
        <v>23</v>
      </c>
      <c r="U156" s="16">
        <f>'Focus2 Enter CEE Data'!T284</f>
        <v>14</v>
      </c>
      <c r="V156" s="16">
        <f>'Focus2 Enter CEE Data'!U284</f>
        <v>52</v>
      </c>
      <c r="W156" s="16">
        <f>'Focus2 Enter CEE Data'!V284</f>
        <v>2</v>
      </c>
      <c r="X156" s="16">
        <f>'Focus2 Enter CEE Data'!W284</f>
        <v>1</v>
      </c>
      <c r="Y156" s="18">
        <f t="shared" si="31"/>
        <v>787</v>
      </c>
      <c r="Z156" s="17">
        <f>'Focus2 Enter CEE Data'!N285</f>
        <v>0.38100000000000001</v>
      </c>
      <c r="AA156" s="17">
        <f>'Focus2 Enter CEE Data'!O285</f>
        <v>6.0999999999999999E-2</v>
      </c>
      <c r="AB156" s="17">
        <f>'Focus2 Enter CEE Data'!P285</f>
        <v>0.03</v>
      </c>
      <c r="AC156" s="17">
        <f>'Focus2 Enter CEE Data'!Q285</f>
        <v>0.23</v>
      </c>
      <c r="AD156" s="17">
        <f>'Focus2 Enter CEE Data'!R285</f>
        <v>0.17799999999999999</v>
      </c>
      <c r="AE156" s="17">
        <f>'Focus2 Enter CEE Data'!S285</f>
        <v>2.9000000000000001E-2</v>
      </c>
      <c r="AF156" s="17">
        <f>'Focus2 Enter CEE Data'!T285</f>
        <v>1.7999999999999999E-2</v>
      </c>
      <c r="AG156" s="17">
        <f>'Focus2 Enter CEE Data'!U285</f>
        <v>6.6000000000000003E-2</v>
      </c>
      <c r="AH156" s="17">
        <f>'Focus2 Enter CEE Data'!V285</f>
        <v>3.0000000000000001E-3</v>
      </c>
      <c r="AI156" s="17">
        <f>'Focus2 Enter CEE Data'!W285</f>
        <v>1E-3</v>
      </c>
      <c r="AJ156" s="19">
        <f t="shared" si="18"/>
        <v>0.99699999999999989</v>
      </c>
      <c r="AK156" s="16">
        <f>'Focus2 Enter CEE Data'!AC284</f>
        <v>3</v>
      </c>
      <c r="AL156" s="16">
        <f>'Focus2 Enter CEE Data'!AD284</f>
        <v>0</v>
      </c>
      <c r="AM156" s="16">
        <f>'Focus2 Enter CEE Data'!AE284</f>
        <v>3</v>
      </c>
      <c r="AN156" s="16">
        <f>'Focus2 Enter CEE Data'!AF284</f>
        <v>2</v>
      </c>
      <c r="AO156" s="16">
        <f>'Focus2 Enter CEE Data'!AG284</f>
        <v>1</v>
      </c>
      <c r="AP156" s="16">
        <f>'Focus2 Enter CEE Data'!AH284</f>
        <v>1</v>
      </c>
      <c r="AQ156" s="16">
        <f>'Focus2 Enter CEE Data'!AI284</f>
        <v>2</v>
      </c>
      <c r="AR156" s="16">
        <f>'Focus2 Enter CEE Data'!AJ284</f>
        <v>1</v>
      </c>
      <c r="AS156" s="16">
        <f>'Focus2 Enter CEE Data'!AK284</f>
        <v>0</v>
      </c>
      <c r="AT156" s="16">
        <f>'Focus2 Enter CEE Data'!AL284</f>
        <v>0</v>
      </c>
      <c r="AU156" s="18">
        <f t="shared" si="19"/>
        <v>13</v>
      </c>
      <c r="AV156" s="17">
        <f>'Focus2 Enter CEE Data'!AC285</f>
        <v>0.23100000000000001</v>
      </c>
      <c r="AW156" s="17">
        <f>'Focus2 Enter CEE Data'!AD285</f>
        <v>0</v>
      </c>
      <c r="AX156" s="17">
        <f>'Focus2 Enter CEE Data'!AE285</f>
        <v>0.23100000000000001</v>
      </c>
      <c r="AY156" s="17">
        <f>'Focus2 Enter CEE Data'!AF285</f>
        <v>0.15</v>
      </c>
      <c r="AZ156" s="17">
        <f>'Focus2 Enter CEE Data'!AG285</f>
        <v>7.6999999999999999E-2</v>
      </c>
      <c r="BA156" s="17">
        <f>'Focus2 Enter CEE Data'!AH285</f>
        <v>7.6999999999999999E-2</v>
      </c>
      <c r="BB156" s="17">
        <f>'Focus2 Enter CEE Data'!AI285</f>
        <v>0.154</v>
      </c>
      <c r="BC156" s="17">
        <f>'Focus2 Enter CEE Data'!AJ285</f>
        <v>7.6999999999999999E-2</v>
      </c>
      <c r="BD156" s="17">
        <f>'Focus2 Enter CEE Data'!AK285</f>
        <v>0</v>
      </c>
      <c r="BE156" s="17">
        <f>'Focus2 Enter CEE Data'!AL285</f>
        <v>0</v>
      </c>
      <c r="BF156" s="19">
        <f t="shared" si="20"/>
        <v>0.99699999999999989</v>
      </c>
    </row>
    <row r="157" spans="7:58" x14ac:dyDescent="0.3">
      <c r="G157" s="15">
        <v>146</v>
      </c>
      <c r="L157" s="14" t="str">
        <f t="shared" si="27"/>
        <v>Water supply, sewerage, waste management and remediation activitiesSenior Management</v>
      </c>
      <c r="M157" s="14" t="str">
        <f>Parameters1!$L$28</f>
        <v>Water supply, sewerage, waste management and remediation activities</v>
      </c>
      <c r="N157" s="14" t="s">
        <v>12</v>
      </c>
      <c r="O157" s="16">
        <f>'Focus2 Enter CEE Data'!N286</f>
        <v>1037</v>
      </c>
      <c r="P157" s="16">
        <f>'Focus2 Enter CEE Data'!O286</f>
        <v>101</v>
      </c>
      <c r="Q157" s="16">
        <f>'Focus2 Enter CEE Data'!P286</f>
        <v>67</v>
      </c>
      <c r="R157" s="16">
        <f>'Focus2 Enter CEE Data'!Q286</f>
        <v>318</v>
      </c>
      <c r="S157" s="16">
        <f>'Focus2 Enter CEE Data'!R286</f>
        <v>547</v>
      </c>
      <c r="T157" s="16">
        <f>'Focus2 Enter CEE Data'!S286</f>
        <v>54</v>
      </c>
      <c r="U157" s="16">
        <f>'Focus2 Enter CEE Data'!T286</f>
        <v>33</v>
      </c>
      <c r="V157" s="16">
        <f>'Focus2 Enter CEE Data'!U286</f>
        <v>154</v>
      </c>
      <c r="W157" s="16">
        <f>'Focus2 Enter CEE Data'!V286</f>
        <v>22</v>
      </c>
      <c r="X157" s="16">
        <f>'Focus2 Enter CEE Data'!W286</f>
        <v>6</v>
      </c>
      <c r="Y157" s="18">
        <f t="shared" si="31"/>
        <v>2339</v>
      </c>
      <c r="Z157" s="17">
        <f>'Focus2 Enter CEE Data'!N287</f>
        <v>0.443</v>
      </c>
      <c r="AA157" s="17">
        <f>'Focus2 Enter CEE Data'!O287</f>
        <v>4.2999999999999997E-2</v>
      </c>
      <c r="AB157" s="17">
        <f>'Focus2 Enter CEE Data'!P287</f>
        <v>2.9000000000000001E-2</v>
      </c>
      <c r="AC157" s="17">
        <f>'Focus2 Enter CEE Data'!Q287</f>
        <v>0.14000000000000001</v>
      </c>
      <c r="AD157" s="17">
        <f>'Focus2 Enter CEE Data'!R287</f>
        <v>0.23400000000000001</v>
      </c>
      <c r="AE157" s="17">
        <f>'Focus2 Enter CEE Data'!S287</f>
        <v>2.3E-2</v>
      </c>
      <c r="AF157" s="17">
        <f>'Focus2 Enter CEE Data'!T287</f>
        <v>1.4E-2</v>
      </c>
      <c r="AG157" s="17">
        <f>'Focus2 Enter CEE Data'!U287</f>
        <v>6.6000000000000003E-2</v>
      </c>
      <c r="AH157" s="17">
        <f>'Focus2 Enter CEE Data'!V287</f>
        <v>8.9999999999999993E-3</v>
      </c>
      <c r="AI157" s="17">
        <f>'Focus2 Enter CEE Data'!W287</f>
        <v>3.0000000000000001E-3</v>
      </c>
      <c r="AJ157" s="19">
        <f t="shared" si="18"/>
        <v>1.0039999999999998</v>
      </c>
      <c r="AK157" s="16">
        <f>'Focus2 Enter CEE Data'!AC286</f>
        <v>8</v>
      </c>
      <c r="AL157" s="16">
        <f>'Focus2 Enter CEE Data'!AD286</f>
        <v>1</v>
      </c>
      <c r="AM157" s="16">
        <f>'Focus2 Enter CEE Data'!AE286</f>
        <v>1</v>
      </c>
      <c r="AN157" s="16">
        <f>'Focus2 Enter CEE Data'!AF286</f>
        <v>4</v>
      </c>
      <c r="AO157" s="16">
        <f>'Focus2 Enter CEE Data'!AG286</f>
        <v>2</v>
      </c>
      <c r="AP157" s="16">
        <f>'Focus2 Enter CEE Data'!AH286</f>
        <v>0</v>
      </c>
      <c r="AQ157" s="16">
        <f>'Focus2 Enter CEE Data'!AI286</f>
        <v>2</v>
      </c>
      <c r="AR157" s="16">
        <f>'Focus2 Enter CEE Data'!AJ286</f>
        <v>1</v>
      </c>
      <c r="AS157" s="16">
        <f>'Focus2 Enter CEE Data'!AK286</f>
        <v>0</v>
      </c>
      <c r="AT157" s="16">
        <f>'Focus2 Enter CEE Data'!AL286</f>
        <v>0</v>
      </c>
      <c r="AU157" s="18">
        <f t="shared" si="19"/>
        <v>19</v>
      </c>
      <c r="AV157" s="17">
        <f>'Focus2 Enter CEE Data'!AC287</f>
        <v>0.42099999999999999</v>
      </c>
      <c r="AW157" s="17">
        <f>'Focus2 Enter CEE Data'!AD287</f>
        <v>5.2999999999999999E-2</v>
      </c>
      <c r="AX157" s="17">
        <f>'Focus2 Enter CEE Data'!AE287</f>
        <v>5.2999999999999999E-2</v>
      </c>
      <c r="AY157" s="17">
        <f>'Focus2 Enter CEE Data'!AF287</f>
        <v>0.21</v>
      </c>
      <c r="AZ157" s="17">
        <f>'Focus2 Enter CEE Data'!AG287</f>
        <v>0.105</v>
      </c>
      <c r="BA157" s="17">
        <f>'Focus2 Enter CEE Data'!AH287</f>
        <v>0</v>
      </c>
      <c r="BB157" s="17">
        <f>'Focus2 Enter CEE Data'!AI287</f>
        <v>0.105</v>
      </c>
      <c r="BC157" s="17">
        <f>'Focus2 Enter CEE Data'!AJ287</f>
        <v>5.2999999999999999E-2</v>
      </c>
      <c r="BD157" s="17">
        <f>'Focus2 Enter CEE Data'!AK287</f>
        <v>0</v>
      </c>
      <c r="BE157" s="17">
        <f>'Focus2 Enter CEE Data'!AL287</f>
        <v>0</v>
      </c>
      <c r="BF157" s="19">
        <f t="shared" si="20"/>
        <v>1</v>
      </c>
    </row>
    <row r="158" spans="7:58" x14ac:dyDescent="0.3">
      <c r="G158" s="15">
        <v>147</v>
      </c>
      <c r="L158" s="14" t="str">
        <f t="shared" si="27"/>
        <v>Water supply, sewerage, waste management and remediation activitiesProfessionally Qualified</v>
      </c>
      <c r="M158" s="14" t="str">
        <f>Parameters1!$L$28</f>
        <v>Water supply, sewerage, waste management and remediation activities</v>
      </c>
      <c r="N158" s="14" t="s">
        <v>13</v>
      </c>
      <c r="O158" s="16">
        <f>'Focus2 Enter CEE Data'!N288</f>
        <v>3859</v>
      </c>
      <c r="P158" s="16">
        <f>'Focus2 Enter CEE Data'!O288</f>
        <v>416</v>
      </c>
      <c r="Q158" s="16">
        <f>'Focus2 Enter CEE Data'!P288</f>
        <v>197</v>
      </c>
      <c r="R158" s="16">
        <f>'Focus2 Enter CEE Data'!Q288</f>
        <v>767</v>
      </c>
      <c r="S158" s="16">
        <f>'Focus2 Enter CEE Data'!R288</f>
        <v>3008</v>
      </c>
      <c r="T158" s="16">
        <f>'Focus2 Enter CEE Data'!S288</f>
        <v>288</v>
      </c>
      <c r="U158" s="16">
        <f>'Focus2 Enter CEE Data'!T288</f>
        <v>147</v>
      </c>
      <c r="V158" s="16">
        <f>'Focus2 Enter CEE Data'!U288</f>
        <v>424</v>
      </c>
      <c r="W158" s="16">
        <f>'Focus2 Enter CEE Data'!V288</f>
        <v>52</v>
      </c>
      <c r="X158" s="16">
        <f>'Focus2 Enter CEE Data'!W288</f>
        <v>15</v>
      </c>
      <c r="Y158" s="18">
        <f t="shared" si="31"/>
        <v>9173</v>
      </c>
      <c r="Z158" s="17">
        <f>'Focus2 Enter CEE Data'!N289</f>
        <v>0.42099999999999999</v>
      </c>
      <c r="AA158" s="17">
        <f>'Focus2 Enter CEE Data'!O289</f>
        <v>4.4999999999999998E-2</v>
      </c>
      <c r="AB158" s="17">
        <f>'Focus2 Enter CEE Data'!P289</f>
        <v>2.1000000000000001E-2</v>
      </c>
      <c r="AC158" s="17">
        <f>'Focus2 Enter CEE Data'!Q289</f>
        <v>0.08</v>
      </c>
      <c r="AD158" s="17">
        <f>'Focus2 Enter CEE Data'!R289</f>
        <v>0.32800000000000001</v>
      </c>
      <c r="AE158" s="17">
        <f>'Focus2 Enter CEE Data'!S289</f>
        <v>3.1E-2</v>
      </c>
      <c r="AF158" s="17">
        <f>'Focus2 Enter CEE Data'!T289</f>
        <v>1.6E-2</v>
      </c>
      <c r="AG158" s="17">
        <f>'Focus2 Enter CEE Data'!U289</f>
        <v>4.5999999999999999E-2</v>
      </c>
      <c r="AH158" s="17">
        <f>'Focus2 Enter CEE Data'!V289</f>
        <v>6.0000000000000001E-3</v>
      </c>
      <c r="AI158" s="17">
        <f>'Focus2 Enter CEE Data'!W289</f>
        <v>2E-3</v>
      </c>
      <c r="AJ158" s="19">
        <f t="shared" si="18"/>
        <v>0.99600000000000011</v>
      </c>
      <c r="AK158" s="16">
        <f>'Focus2 Enter CEE Data'!AC288</f>
        <v>43</v>
      </c>
      <c r="AL158" s="16">
        <f>'Focus2 Enter CEE Data'!AD288</f>
        <v>3</v>
      </c>
      <c r="AM158" s="16">
        <f>'Focus2 Enter CEE Data'!AE288</f>
        <v>5</v>
      </c>
      <c r="AN158" s="16">
        <f>'Focus2 Enter CEE Data'!AF288</f>
        <v>20</v>
      </c>
      <c r="AO158" s="16">
        <f>'Focus2 Enter CEE Data'!AG288</f>
        <v>18</v>
      </c>
      <c r="AP158" s="16">
        <f>'Focus2 Enter CEE Data'!AH288</f>
        <v>5</v>
      </c>
      <c r="AQ158" s="16">
        <f>'Focus2 Enter CEE Data'!AI288</f>
        <v>0</v>
      </c>
      <c r="AR158" s="16">
        <f>'Focus2 Enter CEE Data'!AJ288</f>
        <v>12</v>
      </c>
      <c r="AS158" s="16">
        <f>'Focus2 Enter CEE Data'!AK288</f>
        <v>0</v>
      </c>
      <c r="AT158" s="16">
        <f>'Focus2 Enter CEE Data'!AL288</f>
        <v>0</v>
      </c>
      <c r="AU158" s="18">
        <f t="shared" si="19"/>
        <v>106</v>
      </c>
      <c r="AV158" s="17">
        <f>'Focus2 Enter CEE Data'!AC289</f>
        <v>0.40600000000000003</v>
      </c>
      <c r="AW158" s="17">
        <f>'Focus2 Enter CEE Data'!AD289</f>
        <v>2.8000000000000001E-2</v>
      </c>
      <c r="AX158" s="17">
        <f>'Focus2 Enter CEE Data'!AE289</f>
        <v>4.7E-2</v>
      </c>
      <c r="AY158" s="17">
        <f>'Focus2 Enter CEE Data'!AF289</f>
        <v>0.19</v>
      </c>
      <c r="AZ158" s="17">
        <f>'Focus2 Enter CEE Data'!AG289</f>
        <v>0.17</v>
      </c>
      <c r="BA158" s="17">
        <f>'Focus2 Enter CEE Data'!AH289</f>
        <v>4.7E-2</v>
      </c>
      <c r="BB158" s="17">
        <f>'Focus2 Enter CEE Data'!AI289</f>
        <v>0</v>
      </c>
      <c r="BC158" s="17">
        <f>'Focus2 Enter CEE Data'!AJ289</f>
        <v>0.113</v>
      </c>
      <c r="BD158" s="17">
        <f>'Focus2 Enter CEE Data'!AK289</f>
        <v>0</v>
      </c>
      <c r="BE158" s="17">
        <f>'Focus2 Enter CEE Data'!AL289</f>
        <v>0</v>
      </c>
      <c r="BF158" s="19">
        <f t="shared" si="20"/>
        <v>1.0010000000000001</v>
      </c>
    </row>
    <row r="159" spans="7:58" x14ac:dyDescent="0.3">
      <c r="G159" s="15">
        <v>148</v>
      </c>
      <c r="L159" s="14" t="str">
        <f t="shared" si="27"/>
        <v>Water supply, sewerage, waste management and remediation activitiesSkilled Technical</v>
      </c>
      <c r="M159" s="14" t="str">
        <f>Parameters1!$L$28</f>
        <v>Water supply, sewerage, waste management and remediation activities</v>
      </c>
      <c r="N159" s="14" t="s">
        <v>14</v>
      </c>
      <c r="O159" s="16">
        <f>'Focus2 Enter CEE Data'!N290</f>
        <v>11724</v>
      </c>
      <c r="P159" s="16">
        <f>'Focus2 Enter CEE Data'!O290</f>
        <v>1258</v>
      </c>
      <c r="Q159" s="16">
        <f>'Focus2 Enter CEE Data'!P290</f>
        <v>246</v>
      </c>
      <c r="R159" s="16">
        <f>'Focus2 Enter CEE Data'!Q290</f>
        <v>1306</v>
      </c>
      <c r="S159" s="16">
        <f>'Focus2 Enter CEE Data'!R290</f>
        <v>9026</v>
      </c>
      <c r="T159" s="16">
        <f>'Focus2 Enter CEE Data'!S290</f>
        <v>1037</v>
      </c>
      <c r="U159" s="16">
        <f>'Focus2 Enter CEE Data'!T290</f>
        <v>251</v>
      </c>
      <c r="V159" s="16">
        <f>'Focus2 Enter CEE Data'!U290</f>
        <v>872</v>
      </c>
      <c r="W159" s="16">
        <f>'Focus2 Enter CEE Data'!V290</f>
        <v>100</v>
      </c>
      <c r="X159" s="16">
        <f>'Focus2 Enter CEE Data'!W290</f>
        <v>14</v>
      </c>
      <c r="Y159" s="18">
        <f t="shared" si="31"/>
        <v>25834</v>
      </c>
      <c r="Z159" s="17">
        <f>'Focus2 Enter CEE Data'!N291</f>
        <v>0.45400000000000001</v>
      </c>
      <c r="AA159" s="17">
        <f>'Focus2 Enter CEE Data'!O291</f>
        <v>4.9000000000000002E-2</v>
      </c>
      <c r="AB159" s="17">
        <f>'Focus2 Enter CEE Data'!P291</f>
        <v>0.01</v>
      </c>
      <c r="AC159" s="17">
        <f>'Focus2 Enter CEE Data'!Q291</f>
        <v>0.05</v>
      </c>
      <c r="AD159" s="17">
        <f>'Focus2 Enter CEE Data'!R291</f>
        <v>0.34899999999999998</v>
      </c>
      <c r="AE159" s="17">
        <f>'Focus2 Enter CEE Data'!S291</f>
        <v>0.04</v>
      </c>
      <c r="AF159" s="17">
        <f>'Focus2 Enter CEE Data'!T291</f>
        <v>0.01</v>
      </c>
      <c r="AG159" s="17">
        <f>'Focus2 Enter CEE Data'!U291</f>
        <v>3.4000000000000002E-2</v>
      </c>
      <c r="AH159" s="17">
        <f>'Focus2 Enter CEE Data'!V291</f>
        <v>4.0000000000000001E-3</v>
      </c>
      <c r="AI159" s="17">
        <f>'Focus2 Enter CEE Data'!W291</f>
        <v>1E-3</v>
      </c>
      <c r="AJ159" s="19">
        <f t="shared" si="18"/>
        <v>1.0009999999999999</v>
      </c>
      <c r="AK159" s="16">
        <f>'Focus2 Enter CEE Data'!AC290</f>
        <v>100</v>
      </c>
      <c r="AL159" s="16">
        <f>'Focus2 Enter CEE Data'!AD290</f>
        <v>14</v>
      </c>
      <c r="AM159" s="16">
        <f>'Focus2 Enter CEE Data'!AE290</f>
        <v>3</v>
      </c>
      <c r="AN159" s="16">
        <f>'Focus2 Enter CEE Data'!AF290</f>
        <v>31</v>
      </c>
      <c r="AO159" s="16">
        <f>'Focus2 Enter CEE Data'!AG290</f>
        <v>88</v>
      </c>
      <c r="AP159" s="16">
        <f>'Focus2 Enter CEE Data'!AH290</f>
        <v>14</v>
      </c>
      <c r="AQ159" s="16">
        <f>'Focus2 Enter CEE Data'!AI290</f>
        <v>6</v>
      </c>
      <c r="AR159" s="16">
        <f>'Focus2 Enter CEE Data'!AJ290</f>
        <v>19</v>
      </c>
      <c r="AS159" s="16">
        <f>'Focus2 Enter CEE Data'!AK290</f>
        <v>0</v>
      </c>
      <c r="AT159" s="16">
        <f>'Focus2 Enter CEE Data'!AL290</f>
        <v>0</v>
      </c>
      <c r="AU159" s="18">
        <f t="shared" si="19"/>
        <v>275</v>
      </c>
      <c r="AV159" s="17">
        <f>'Focus2 Enter CEE Data'!AC291</f>
        <v>0.36399999999999999</v>
      </c>
      <c r="AW159" s="17">
        <f>'Focus2 Enter CEE Data'!AD291</f>
        <v>5.0999999999999997E-2</v>
      </c>
      <c r="AX159" s="17">
        <f>'Focus2 Enter CEE Data'!AE291</f>
        <v>1.0999999999999999E-2</v>
      </c>
      <c r="AY159" s="17">
        <f>'Focus2 Enter CEE Data'!AF291</f>
        <v>0.11</v>
      </c>
      <c r="AZ159" s="17">
        <f>'Focus2 Enter CEE Data'!AG291</f>
        <v>0.32</v>
      </c>
      <c r="BA159" s="17">
        <f>'Focus2 Enter CEE Data'!AH291</f>
        <v>5.0999999999999997E-2</v>
      </c>
      <c r="BB159" s="17">
        <f>'Focus2 Enter CEE Data'!AI291</f>
        <v>2.1999999999999999E-2</v>
      </c>
      <c r="BC159" s="17">
        <f>'Focus2 Enter CEE Data'!AJ291</f>
        <v>6.9000000000000006E-2</v>
      </c>
      <c r="BD159" s="17">
        <f>'Focus2 Enter CEE Data'!AK291</f>
        <v>0</v>
      </c>
      <c r="BE159" s="17">
        <f>'Focus2 Enter CEE Data'!AL291</f>
        <v>0</v>
      </c>
      <c r="BF159" s="19">
        <f t="shared" si="20"/>
        <v>0.99800000000000022</v>
      </c>
    </row>
    <row r="160" spans="7:58" x14ac:dyDescent="0.3">
      <c r="G160" s="15">
        <v>149</v>
      </c>
      <c r="L160" s="14" t="str">
        <f t="shared" si="27"/>
        <v>Water supply, sewerage, waste management and remediation activitiesSemi-skilled</v>
      </c>
      <c r="M160" s="14" t="str">
        <f>Parameters1!$L$28</f>
        <v>Water supply, sewerage, waste management and remediation activities</v>
      </c>
      <c r="N160" s="14" t="s">
        <v>15</v>
      </c>
      <c r="O160" s="16">
        <f>'Focus2 Enter CEE Data'!N292</f>
        <v>21861</v>
      </c>
      <c r="P160" s="16">
        <f>'Focus2 Enter CEE Data'!O292</f>
        <v>2339</v>
      </c>
      <c r="Q160" s="16">
        <f>'Focus2 Enter CEE Data'!P292</f>
        <v>130</v>
      </c>
      <c r="R160" s="16">
        <f>'Focus2 Enter CEE Data'!Q292</f>
        <v>447</v>
      </c>
      <c r="S160" s="16">
        <f>'Focus2 Enter CEE Data'!R292</f>
        <v>13728</v>
      </c>
      <c r="T160" s="16">
        <f>'Focus2 Enter CEE Data'!S292</f>
        <v>1266</v>
      </c>
      <c r="U160" s="16">
        <f>'Focus2 Enter CEE Data'!T292</f>
        <v>165</v>
      </c>
      <c r="V160" s="16">
        <f>'Focus2 Enter CEE Data'!U292</f>
        <v>498</v>
      </c>
      <c r="W160" s="16">
        <f>'Focus2 Enter CEE Data'!V292</f>
        <v>139</v>
      </c>
      <c r="X160" s="16">
        <f>'Focus2 Enter CEE Data'!W292</f>
        <v>38</v>
      </c>
      <c r="Y160" s="18">
        <f>SUM(O160:X160)</f>
        <v>40611</v>
      </c>
      <c r="Z160" s="17">
        <f>'Focus2 Enter CEE Data'!N293</f>
        <v>0.53800000000000003</v>
      </c>
      <c r="AA160" s="17">
        <f>'Focus2 Enter CEE Data'!O293</f>
        <v>5.8000000000000003E-2</v>
      </c>
      <c r="AB160" s="17">
        <f>'Focus2 Enter CEE Data'!P293</f>
        <v>3.0000000000000001E-3</v>
      </c>
      <c r="AC160" s="17">
        <f>'Focus2 Enter CEE Data'!Q293</f>
        <v>0.01</v>
      </c>
      <c r="AD160" s="17">
        <f>'Focus2 Enter CEE Data'!R293</f>
        <v>0.33800000000000002</v>
      </c>
      <c r="AE160" s="17">
        <f>'Focus2 Enter CEE Data'!S293</f>
        <v>3.1E-2</v>
      </c>
      <c r="AF160" s="17">
        <f>'Focus2 Enter CEE Data'!T293</f>
        <v>4.0000000000000001E-3</v>
      </c>
      <c r="AG160" s="17">
        <f>'Focus2 Enter CEE Data'!U293</f>
        <v>1.2E-2</v>
      </c>
      <c r="AH160" s="17">
        <f>'Focus2 Enter CEE Data'!V293</f>
        <v>3.0000000000000001E-3</v>
      </c>
      <c r="AI160" s="17">
        <f>'Focus2 Enter CEE Data'!W293</f>
        <v>1E-3</v>
      </c>
      <c r="AJ160" s="19">
        <f t="shared" si="18"/>
        <v>0.99800000000000011</v>
      </c>
      <c r="AK160" s="16">
        <f>'Focus2 Enter CEE Data'!AC292</f>
        <v>190</v>
      </c>
      <c r="AL160" s="16">
        <f>'Focus2 Enter CEE Data'!AD292</f>
        <v>25</v>
      </c>
      <c r="AM160" s="16">
        <f>'Focus2 Enter CEE Data'!AE292</f>
        <v>2</v>
      </c>
      <c r="AN160" s="16">
        <f>'Focus2 Enter CEE Data'!AF292</f>
        <v>23</v>
      </c>
      <c r="AO160" s="16">
        <f>'Focus2 Enter CEE Data'!AG292</f>
        <v>99</v>
      </c>
      <c r="AP160" s="16">
        <f>'Focus2 Enter CEE Data'!AH292</f>
        <v>16</v>
      </c>
      <c r="AQ160" s="16">
        <f>'Focus2 Enter CEE Data'!AI292</f>
        <v>6</v>
      </c>
      <c r="AR160" s="16">
        <f>'Focus2 Enter CEE Data'!AJ292</f>
        <v>6</v>
      </c>
      <c r="AS160" s="16">
        <f>'Focus2 Enter CEE Data'!AK292</f>
        <v>0</v>
      </c>
      <c r="AT160" s="16">
        <f>'Focus2 Enter CEE Data'!AL292</f>
        <v>1</v>
      </c>
      <c r="AU160" s="18">
        <f t="shared" si="19"/>
        <v>368</v>
      </c>
      <c r="AV160" s="17">
        <f>'Focus2 Enter CEE Data'!AC293</f>
        <v>0.51600000000000001</v>
      </c>
      <c r="AW160" s="17">
        <f>'Focus2 Enter CEE Data'!AD293</f>
        <v>6.8000000000000005E-2</v>
      </c>
      <c r="AX160" s="17">
        <f>'Focus2 Enter CEE Data'!AE293</f>
        <v>5.0000000000000001E-3</v>
      </c>
      <c r="AY160" s="17">
        <f>'Focus2 Enter CEE Data'!AF293</f>
        <v>0.06</v>
      </c>
      <c r="AZ160" s="17">
        <f>'Focus2 Enter CEE Data'!AG293</f>
        <v>0.26900000000000002</v>
      </c>
      <c r="BA160" s="17">
        <f>'Focus2 Enter CEE Data'!AH293</f>
        <v>4.2999999999999997E-2</v>
      </c>
      <c r="BB160" s="17">
        <f>'Focus2 Enter CEE Data'!AI293</f>
        <v>1.6E-2</v>
      </c>
      <c r="BC160" s="17">
        <f>'Focus2 Enter CEE Data'!AJ293</f>
        <v>1.6E-2</v>
      </c>
      <c r="BD160" s="17">
        <f>'Focus2 Enter CEE Data'!AK293</f>
        <v>0</v>
      </c>
      <c r="BE160" s="17">
        <f>'Focus2 Enter CEE Data'!AL293</f>
        <v>3.0000000000000001E-3</v>
      </c>
      <c r="BF160" s="19">
        <f t="shared" si="20"/>
        <v>0.99600000000000011</v>
      </c>
    </row>
    <row r="161" spans="7:58" x14ac:dyDescent="0.3">
      <c r="G161" s="15">
        <v>150</v>
      </c>
      <c r="L161" s="14" t="str">
        <f t="shared" si="27"/>
        <v>Water supply, sewerage, waste management and remediation activitiesUnskilled</v>
      </c>
      <c r="M161" s="14" t="str">
        <f>Parameters1!$L$28</f>
        <v>Water supply, sewerage, waste management and remediation activities</v>
      </c>
      <c r="N161" s="14" t="s">
        <v>16</v>
      </c>
      <c r="O161" s="16">
        <f>'Focus2 Enter CEE Data'!N294</f>
        <v>20496</v>
      </c>
      <c r="P161" s="16">
        <f>'Focus2 Enter CEE Data'!O294</f>
        <v>1820</v>
      </c>
      <c r="Q161" s="16">
        <f>'Focus2 Enter CEE Data'!P294</f>
        <v>63</v>
      </c>
      <c r="R161" s="16">
        <f>'Focus2 Enter CEE Data'!Q294</f>
        <v>128</v>
      </c>
      <c r="S161" s="16">
        <f>'Focus2 Enter CEE Data'!R294</f>
        <v>15901</v>
      </c>
      <c r="T161" s="16">
        <f>'Focus2 Enter CEE Data'!S294</f>
        <v>978</v>
      </c>
      <c r="U161" s="16">
        <f>'Focus2 Enter CEE Data'!T294</f>
        <v>39</v>
      </c>
      <c r="V161" s="16">
        <f>'Focus2 Enter CEE Data'!U294</f>
        <v>45</v>
      </c>
      <c r="W161" s="16">
        <f>'Focus2 Enter CEE Data'!V294</f>
        <v>168</v>
      </c>
      <c r="X161" s="16">
        <f>'Focus2 Enter CEE Data'!W294</f>
        <v>63</v>
      </c>
      <c r="Y161" s="18">
        <f t="shared" ref="Y161" si="32">SUM(O161:X161)</f>
        <v>39701</v>
      </c>
      <c r="Z161" s="17">
        <f>'Focus2 Enter CEE Data'!N295</f>
        <v>0.51600000000000001</v>
      </c>
      <c r="AA161" s="17">
        <f>'Focus2 Enter CEE Data'!O295</f>
        <v>4.5999999999999999E-2</v>
      </c>
      <c r="AB161" s="17">
        <f>'Focus2 Enter CEE Data'!P295</f>
        <v>2E-3</v>
      </c>
      <c r="AC161" s="17">
        <f>'Focus2 Enter CEE Data'!Q295</f>
        <v>0</v>
      </c>
      <c r="AD161" s="17">
        <f>'Focus2 Enter CEE Data'!R295</f>
        <v>0.40100000000000002</v>
      </c>
      <c r="AE161" s="17">
        <f>'Focus2 Enter CEE Data'!S295</f>
        <v>2.5000000000000001E-2</v>
      </c>
      <c r="AF161" s="17">
        <f>'Focus2 Enter CEE Data'!T295</f>
        <v>1E-3</v>
      </c>
      <c r="AG161" s="17">
        <f>'Focus2 Enter CEE Data'!U295</f>
        <v>1E-3</v>
      </c>
      <c r="AH161" s="17">
        <f>'Focus2 Enter CEE Data'!V295</f>
        <v>4.0000000000000001E-3</v>
      </c>
      <c r="AI161" s="17">
        <f>'Focus2 Enter CEE Data'!W295</f>
        <v>2E-3</v>
      </c>
      <c r="AJ161" s="19">
        <f t="shared" si="18"/>
        <v>0.99800000000000011</v>
      </c>
      <c r="AK161" s="16">
        <f>'Focus2 Enter CEE Data'!AC294</f>
        <v>213</v>
      </c>
      <c r="AL161" s="16">
        <f>'Focus2 Enter CEE Data'!AD294</f>
        <v>17</v>
      </c>
      <c r="AM161" s="16">
        <f>'Focus2 Enter CEE Data'!AE294</f>
        <v>3</v>
      </c>
      <c r="AN161" s="16">
        <f>'Focus2 Enter CEE Data'!AF294</f>
        <v>4</v>
      </c>
      <c r="AO161" s="16">
        <f>'Focus2 Enter CEE Data'!AG294</f>
        <v>177</v>
      </c>
      <c r="AP161" s="16">
        <f>'Focus2 Enter CEE Data'!AH294</f>
        <v>11</v>
      </c>
      <c r="AQ161" s="16">
        <f>'Focus2 Enter CEE Data'!AI294</f>
        <v>1</v>
      </c>
      <c r="AR161" s="16">
        <f>'Focus2 Enter CEE Data'!AJ294</f>
        <v>4</v>
      </c>
      <c r="AS161" s="16">
        <f>'Focus2 Enter CEE Data'!AK294</f>
        <v>1</v>
      </c>
      <c r="AT161" s="16">
        <f>'Focus2 Enter CEE Data'!AL294</f>
        <v>0</v>
      </c>
      <c r="AU161" s="18">
        <f t="shared" si="19"/>
        <v>431</v>
      </c>
      <c r="AV161" s="17">
        <f>'Focus2 Enter CEE Data'!AC295</f>
        <v>0.49399999999999999</v>
      </c>
      <c r="AW161" s="17">
        <f>'Focus2 Enter CEE Data'!AD295</f>
        <v>3.9E-2</v>
      </c>
      <c r="AX161" s="17">
        <f>'Focus2 Enter CEE Data'!AE295</f>
        <v>7.0000000000000001E-3</v>
      </c>
      <c r="AY161" s="17">
        <f>'Focus2 Enter CEE Data'!AF295</f>
        <v>0.01</v>
      </c>
      <c r="AZ161" s="17">
        <f>'Focus2 Enter CEE Data'!AG295</f>
        <v>0.41099999999999998</v>
      </c>
      <c r="BA161" s="17">
        <f>'Focus2 Enter CEE Data'!AH295</f>
        <v>2.5999999999999999E-2</v>
      </c>
      <c r="BB161" s="17">
        <f>'Focus2 Enter CEE Data'!AI295</f>
        <v>2E-3</v>
      </c>
      <c r="BC161" s="17">
        <f>'Focus2 Enter CEE Data'!AJ295</f>
        <v>8.9999999999999993E-3</v>
      </c>
      <c r="BD161" s="17">
        <f>'Focus2 Enter CEE Data'!AK295</f>
        <v>2E-3</v>
      </c>
      <c r="BE161" s="17">
        <f>'Focus2 Enter CEE Data'!AL295</f>
        <v>0</v>
      </c>
      <c r="BF161" s="19">
        <f t="shared" si="20"/>
        <v>1</v>
      </c>
    </row>
    <row r="162" spans="7:58" x14ac:dyDescent="0.3">
      <c r="G162" s="15">
        <v>151</v>
      </c>
      <c r="L162" s="14" t="str">
        <f t="shared" si="27"/>
        <v>Water supply, sewerage, waste management and remediation activitiesTotal Permanent</v>
      </c>
      <c r="M162" s="14" t="str">
        <f>Parameters1!$L$28</f>
        <v>Water supply, sewerage, waste management and remediation activities</v>
      </c>
      <c r="N162" s="14" t="s">
        <v>17</v>
      </c>
      <c r="O162" s="16">
        <f>'Focus2 Enter CEE Data'!N296</f>
        <v>59277</v>
      </c>
      <c r="P162" s="16">
        <f>'Focus2 Enter CEE Data'!O296</f>
        <v>5982</v>
      </c>
      <c r="Q162" s="16">
        <f>'Focus2 Enter CEE Data'!P296</f>
        <v>727</v>
      </c>
      <c r="R162" s="16">
        <f>'Focus2 Enter CEE Data'!Q296</f>
        <v>3149</v>
      </c>
      <c r="S162" s="16">
        <f>'Focus2 Enter CEE Data'!R296</f>
        <v>42350</v>
      </c>
      <c r="T162" s="16">
        <f>'Focus2 Enter CEE Data'!S296</f>
        <v>3546</v>
      </c>
      <c r="U162" s="16">
        <f>'Focus2 Enter CEE Data'!T296</f>
        <v>649</v>
      </c>
      <c r="V162" s="16">
        <f>'Focus2 Enter CEE Data'!U296</f>
        <v>2045</v>
      </c>
      <c r="W162" s="16">
        <f>'Focus2 Enter CEE Data'!V296</f>
        <v>483</v>
      </c>
      <c r="X162" s="16">
        <f>'Focus2 Enter CEE Data'!W296</f>
        <v>137</v>
      </c>
      <c r="Y162" s="18">
        <f>SUM(O162:X162)</f>
        <v>118345</v>
      </c>
      <c r="Z162" s="17">
        <f>'Focus2 Enter CEE Data'!N297</f>
        <v>0.5</v>
      </c>
      <c r="AA162" s="17">
        <f>'Focus2 Enter CEE Data'!O297</f>
        <v>5.0999999999999997E-2</v>
      </c>
      <c r="AB162" s="17">
        <f>'Focus2 Enter CEE Data'!P297</f>
        <v>6.0000000000000001E-3</v>
      </c>
      <c r="AC162" s="17">
        <f>'Focus2 Enter CEE Data'!Q297</f>
        <v>2.7E-2</v>
      </c>
      <c r="AD162" s="17">
        <f>'Focus2 Enter CEE Data'!R297</f>
        <v>0.35799999999999998</v>
      </c>
      <c r="AE162" s="17">
        <f>'Focus2 Enter CEE Data'!S297</f>
        <v>3.1E-2</v>
      </c>
      <c r="AF162" s="17">
        <f>'Focus2 Enter CEE Data'!T297</f>
        <v>5.0000000000000001E-3</v>
      </c>
      <c r="AG162" s="17">
        <f>'Focus2 Enter CEE Data'!U297</f>
        <v>1.7000000000000001E-2</v>
      </c>
      <c r="AH162" s="17">
        <f>'Focus2 Enter CEE Data'!V297</f>
        <v>4.0000000000000001E-3</v>
      </c>
      <c r="AI162" s="17">
        <f>'Focus2 Enter CEE Data'!W297</f>
        <v>1E-3</v>
      </c>
      <c r="AJ162" s="19">
        <f t="shared" si="18"/>
        <v>1</v>
      </c>
      <c r="AK162" s="16">
        <f>'Focus2 Enter CEE Data'!AC296</f>
        <v>557</v>
      </c>
      <c r="AL162" s="16">
        <f>'Focus2 Enter CEE Data'!AD296</f>
        <v>60</v>
      </c>
      <c r="AM162" s="16">
        <f>'Focus2 Enter CEE Data'!AE296</f>
        <v>17</v>
      </c>
      <c r="AN162" s="16">
        <f>'Focus2 Enter CEE Data'!AF296</f>
        <v>84</v>
      </c>
      <c r="AO162" s="16">
        <f>'Focus2 Enter CEE Data'!AG296</f>
        <v>385</v>
      </c>
      <c r="AP162" s="16">
        <f>'Focus2 Enter CEE Data'!AH296</f>
        <v>47</v>
      </c>
      <c r="AQ162" s="16">
        <f>'Focus2 Enter CEE Data'!AI296</f>
        <v>17</v>
      </c>
      <c r="AR162" s="16">
        <f>'Focus2 Enter CEE Data'!AJ296</f>
        <v>43</v>
      </c>
      <c r="AS162" s="16">
        <f>'Focus2 Enter CEE Data'!AK296</f>
        <v>1</v>
      </c>
      <c r="AT162" s="16">
        <f>'Focus2 Enter CEE Data'!AL296</f>
        <v>1</v>
      </c>
      <c r="AU162" s="18">
        <f t="shared" si="19"/>
        <v>1212</v>
      </c>
      <c r="AV162" s="17">
        <f>'Focus2 Enter CEE Data'!AC297</f>
        <v>0.46</v>
      </c>
      <c r="AW162" s="17">
        <f>'Focus2 Enter CEE Data'!AD297</f>
        <v>0.05</v>
      </c>
      <c r="AX162" s="17">
        <f>'Focus2 Enter CEE Data'!AE297</f>
        <v>1.4E-2</v>
      </c>
      <c r="AY162" s="17">
        <f>'Focus2 Enter CEE Data'!AF297</f>
        <v>6.9000000000000006E-2</v>
      </c>
      <c r="AZ162" s="17">
        <f>'Focus2 Enter CEE Data'!AG297</f>
        <v>0.318</v>
      </c>
      <c r="BA162" s="17">
        <f>'Focus2 Enter CEE Data'!AH297</f>
        <v>3.9E-2</v>
      </c>
      <c r="BB162" s="17">
        <f>'Focus2 Enter CEE Data'!AI297</f>
        <v>1.4E-2</v>
      </c>
      <c r="BC162" s="17">
        <f>'Focus2 Enter CEE Data'!AJ297</f>
        <v>3.5000000000000003E-2</v>
      </c>
      <c r="BD162" s="17">
        <f>'Focus2 Enter CEE Data'!AK297</f>
        <v>1E-3</v>
      </c>
      <c r="BE162" s="17">
        <f>'Focus2 Enter CEE Data'!AL297</f>
        <v>1E-3</v>
      </c>
      <c r="BF162" s="19">
        <f t="shared" si="20"/>
        <v>1.0009999999999999</v>
      </c>
    </row>
    <row r="163" spans="7:58" x14ac:dyDescent="0.3">
      <c r="G163" s="15">
        <v>152</v>
      </c>
      <c r="L163" s="14" t="str">
        <f t="shared" si="27"/>
        <v>Water supply, sewerage, waste management and remediation activitiesTemporary employees</v>
      </c>
      <c r="M163" s="14" t="str">
        <f>Parameters1!$L$28</f>
        <v>Water supply, sewerage, waste management and remediation activities</v>
      </c>
      <c r="N163" s="14" t="s">
        <v>18</v>
      </c>
      <c r="O163" s="16">
        <f>'Focus2 Enter CEE Data'!N298</f>
        <v>2751</v>
      </c>
      <c r="P163" s="16">
        <f>'Focus2 Enter CEE Data'!O298</f>
        <v>447</v>
      </c>
      <c r="Q163" s="16">
        <f>'Focus2 Enter CEE Data'!P298</f>
        <v>7</v>
      </c>
      <c r="R163" s="16">
        <f>'Focus2 Enter CEE Data'!Q298</f>
        <v>37</v>
      </c>
      <c r="S163" s="16">
        <f>'Focus2 Enter CEE Data'!R298</f>
        <v>2299</v>
      </c>
      <c r="T163" s="16">
        <f>'Focus2 Enter CEE Data'!S298</f>
        <v>294</v>
      </c>
      <c r="U163" s="16">
        <f>'Focus2 Enter CEE Data'!T298</f>
        <v>13</v>
      </c>
      <c r="V163" s="16">
        <f>'Focus2 Enter CEE Data'!U298</f>
        <v>39</v>
      </c>
      <c r="W163" s="16">
        <f>'Focus2 Enter CEE Data'!V298</f>
        <v>14</v>
      </c>
      <c r="X163" s="16">
        <f>'Focus2 Enter CEE Data'!W298</f>
        <v>8</v>
      </c>
      <c r="Y163" s="18">
        <f t="shared" ref="Y163:Y168" si="33">SUM(O163:X163)</f>
        <v>5909</v>
      </c>
      <c r="Z163" s="17">
        <f>'Focus2 Enter CEE Data'!N299</f>
        <v>0.46600000000000003</v>
      </c>
      <c r="AA163" s="17">
        <f>'Focus2 Enter CEE Data'!O299</f>
        <v>7.5999999999999998E-2</v>
      </c>
      <c r="AB163" s="17">
        <f>'Focus2 Enter CEE Data'!P299</f>
        <v>1E-3</v>
      </c>
      <c r="AC163" s="17">
        <f>'Focus2 Enter CEE Data'!Q299</f>
        <v>6.0000000000000001E-3</v>
      </c>
      <c r="AD163" s="17">
        <f>'Focus2 Enter CEE Data'!R299</f>
        <v>0.38900000000000001</v>
      </c>
      <c r="AE163" s="17">
        <f>'Focus2 Enter CEE Data'!S299</f>
        <v>0.05</v>
      </c>
      <c r="AF163" s="17">
        <f>'Focus2 Enter CEE Data'!T299</f>
        <v>2E-3</v>
      </c>
      <c r="AG163" s="17">
        <f>'Focus2 Enter CEE Data'!U299</f>
        <v>7.0000000000000001E-3</v>
      </c>
      <c r="AH163" s="17">
        <f>'Focus2 Enter CEE Data'!V299</f>
        <v>2E-3</v>
      </c>
      <c r="AI163" s="17">
        <f>'Focus2 Enter CEE Data'!W299</f>
        <v>1E-3</v>
      </c>
      <c r="AJ163" s="19">
        <f t="shared" si="18"/>
        <v>1</v>
      </c>
      <c r="AK163" s="16">
        <f>'Focus2 Enter CEE Data'!AC298</f>
        <v>59</v>
      </c>
      <c r="AL163" s="16">
        <f>'Focus2 Enter CEE Data'!AD298</f>
        <v>3</v>
      </c>
      <c r="AM163" s="16">
        <f>'Focus2 Enter CEE Data'!AE298</f>
        <v>1</v>
      </c>
      <c r="AN163" s="16">
        <f>'Focus2 Enter CEE Data'!AF298</f>
        <v>1</v>
      </c>
      <c r="AO163" s="16">
        <f>'Focus2 Enter CEE Data'!AG298</f>
        <v>79</v>
      </c>
      <c r="AP163" s="16">
        <f>'Focus2 Enter CEE Data'!AH298</f>
        <v>3</v>
      </c>
      <c r="AQ163" s="16">
        <f>'Focus2 Enter CEE Data'!AI298</f>
        <v>3</v>
      </c>
      <c r="AR163" s="16">
        <f>'Focus2 Enter CEE Data'!AJ298</f>
        <v>1</v>
      </c>
      <c r="AS163" s="16">
        <f>'Focus2 Enter CEE Data'!AK298</f>
        <v>0</v>
      </c>
      <c r="AT163" s="16">
        <f>'Focus2 Enter CEE Data'!AL298</f>
        <v>0</v>
      </c>
      <c r="AU163" s="18">
        <f t="shared" si="19"/>
        <v>150</v>
      </c>
      <c r="AV163" s="17">
        <f>'Focus2 Enter CEE Data'!AC299</f>
        <v>0.39300000000000002</v>
      </c>
      <c r="AW163" s="17">
        <f>'Focus2 Enter CEE Data'!AD299</f>
        <v>0.02</v>
      </c>
      <c r="AX163" s="17">
        <f>'Focus2 Enter CEE Data'!AE299</f>
        <v>7.0000000000000001E-3</v>
      </c>
      <c r="AY163" s="17">
        <f>'Focus2 Enter CEE Data'!AF299</f>
        <v>7.0000000000000001E-3</v>
      </c>
      <c r="AZ163" s="17">
        <f>'Focus2 Enter CEE Data'!AG299</f>
        <v>0.52700000000000002</v>
      </c>
      <c r="BA163" s="17">
        <f>'Focus2 Enter CEE Data'!AH299</f>
        <v>0.02</v>
      </c>
      <c r="BB163" s="17">
        <f>'Focus2 Enter CEE Data'!AI299</f>
        <v>0.02</v>
      </c>
      <c r="BC163" s="17">
        <f>'Focus2 Enter CEE Data'!AJ299</f>
        <v>7.0000000000000001E-3</v>
      </c>
      <c r="BD163" s="17">
        <f>'Focus2 Enter CEE Data'!AK299</f>
        <v>0</v>
      </c>
      <c r="BE163" s="17">
        <f>'Focus2 Enter CEE Data'!AL299</f>
        <v>0</v>
      </c>
      <c r="BF163" s="19">
        <f t="shared" si="20"/>
        <v>1.0010000000000001</v>
      </c>
    </row>
    <row r="164" spans="7:58" x14ac:dyDescent="0.3">
      <c r="G164" s="15">
        <v>153</v>
      </c>
      <c r="L164" s="14" t="str">
        <f t="shared" si="27"/>
        <v>Water supply, sewerage, waste management and remediation activitiesGrand Total</v>
      </c>
      <c r="M164" s="14" t="str">
        <f>Parameters1!$L$28</f>
        <v>Water supply, sewerage, waste management and remediation activities</v>
      </c>
      <c r="N164" s="14" t="s">
        <v>19</v>
      </c>
      <c r="O164" s="16">
        <f>'Focus2 Enter CEE Data'!N300</f>
        <v>62028</v>
      </c>
      <c r="P164" s="16">
        <f>'Focus2 Enter CEE Data'!O300</f>
        <v>6429</v>
      </c>
      <c r="Q164" s="16">
        <f>'Focus2 Enter CEE Data'!P300</f>
        <v>734</v>
      </c>
      <c r="R164" s="16">
        <f>'Focus2 Enter CEE Data'!Q300</f>
        <v>3186</v>
      </c>
      <c r="S164" s="16">
        <f>'Focus2 Enter CEE Data'!R300</f>
        <v>44649</v>
      </c>
      <c r="T164" s="16">
        <f>'Focus2 Enter CEE Data'!S300</f>
        <v>3940</v>
      </c>
      <c r="U164" s="16">
        <f>'Focus2 Enter CEE Data'!T300</f>
        <v>662</v>
      </c>
      <c r="V164" s="16">
        <f>'Focus2 Enter CEE Data'!U300</f>
        <v>2084</v>
      </c>
      <c r="W164" s="16">
        <f>'Focus2 Enter CEE Data'!V300</f>
        <v>497</v>
      </c>
      <c r="X164" s="16">
        <f>'Focus2 Enter CEE Data'!W300</f>
        <v>145</v>
      </c>
      <c r="Y164" s="18">
        <f t="shared" si="33"/>
        <v>124354</v>
      </c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9">
        <f t="shared" si="18"/>
        <v>0</v>
      </c>
      <c r="AK164" s="16">
        <f>'Focus2 Enter CEE Data'!AC300</f>
        <v>616</v>
      </c>
      <c r="AL164" s="16">
        <f>'Focus2 Enter CEE Data'!AD300</f>
        <v>63</v>
      </c>
      <c r="AM164" s="16">
        <f>'Focus2 Enter CEE Data'!AE300</f>
        <v>18</v>
      </c>
      <c r="AN164" s="16">
        <f>'Focus2 Enter CEE Data'!AF300</f>
        <v>85</v>
      </c>
      <c r="AO164" s="16">
        <f>'Focus2 Enter CEE Data'!AG300</f>
        <v>464</v>
      </c>
      <c r="AP164" s="16">
        <f>'Focus2 Enter CEE Data'!AH300</f>
        <v>50</v>
      </c>
      <c r="AQ164" s="16">
        <f>'Focus2 Enter CEE Data'!AI300</f>
        <v>20</v>
      </c>
      <c r="AR164" s="16">
        <f>'Focus2 Enter CEE Data'!AJ300</f>
        <v>44</v>
      </c>
      <c r="AS164" s="16">
        <f>'Focus2 Enter CEE Data'!AK300</f>
        <v>1</v>
      </c>
      <c r="AT164" s="16">
        <f>'Focus2 Enter CEE Data'!AL300</f>
        <v>1</v>
      </c>
      <c r="AU164" s="18">
        <f t="shared" si="19"/>
        <v>1362</v>
      </c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9">
        <f t="shared" si="20"/>
        <v>0</v>
      </c>
    </row>
    <row r="165" spans="7:58" x14ac:dyDescent="0.3">
      <c r="G165" s="15">
        <v>154</v>
      </c>
      <c r="L165" s="14" t="str">
        <f t="shared" si="27"/>
        <v>Wholesale and retail trade; repair of motor vehicles and motorcyclesTop Management</v>
      </c>
      <c r="M165" s="14" t="str">
        <f>Parameters1!$L$29</f>
        <v>Wholesale and retail trade; repair of motor vehicles and motorcycles</v>
      </c>
      <c r="N165" s="14" t="s">
        <v>11</v>
      </c>
      <c r="O165" s="16">
        <f>'Focus2 Enter CEE Data'!N301</f>
        <v>407</v>
      </c>
      <c r="P165" s="16">
        <f>'Focus2 Enter CEE Data'!O301</f>
        <v>223</v>
      </c>
      <c r="Q165" s="16">
        <f>'Focus2 Enter CEE Data'!P301</f>
        <v>962</v>
      </c>
      <c r="R165" s="16">
        <f>'Focus2 Enter CEE Data'!Q301</f>
        <v>3828</v>
      </c>
      <c r="S165" s="16">
        <f>'Focus2 Enter CEE Data'!R301</f>
        <v>250</v>
      </c>
      <c r="T165" s="16">
        <f>'Focus2 Enter CEE Data'!S301</f>
        <v>132</v>
      </c>
      <c r="U165" s="16">
        <f>'Focus2 Enter CEE Data'!T301</f>
        <v>345</v>
      </c>
      <c r="V165" s="16">
        <f>'Focus2 Enter CEE Data'!U301</f>
        <v>1084</v>
      </c>
      <c r="W165" s="16">
        <f>'Focus2 Enter CEE Data'!V301</f>
        <v>94</v>
      </c>
      <c r="X165" s="16">
        <f>'Focus2 Enter CEE Data'!W301</f>
        <v>30</v>
      </c>
      <c r="Y165" s="18">
        <f t="shared" si="33"/>
        <v>7355</v>
      </c>
      <c r="Z165" s="17">
        <f>'Focus2 Enter CEE Data'!N302</f>
        <v>5.5E-2</v>
      </c>
      <c r="AA165" s="17">
        <f>'Focus2 Enter CEE Data'!O302</f>
        <v>0.03</v>
      </c>
      <c r="AB165" s="17">
        <f>'Focus2 Enter CEE Data'!P302</f>
        <v>0.13100000000000001</v>
      </c>
      <c r="AC165" s="17">
        <f>'Focus2 Enter CEE Data'!Q302</f>
        <v>0.52</v>
      </c>
      <c r="AD165" s="17">
        <f>'Focus2 Enter CEE Data'!R302</f>
        <v>3.4000000000000002E-2</v>
      </c>
      <c r="AE165" s="17">
        <f>'Focus2 Enter CEE Data'!S302</f>
        <v>1.7999999999999999E-2</v>
      </c>
      <c r="AF165" s="17">
        <f>'Focus2 Enter CEE Data'!T302</f>
        <v>4.7E-2</v>
      </c>
      <c r="AG165" s="17">
        <f>'Focus2 Enter CEE Data'!U302</f>
        <v>0.14699999999999999</v>
      </c>
      <c r="AH165" s="17">
        <f>'Focus2 Enter CEE Data'!V302</f>
        <v>1.2999999999999999E-2</v>
      </c>
      <c r="AI165" s="17">
        <f>'Focus2 Enter CEE Data'!W302</f>
        <v>4.0000000000000001E-3</v>
      </c>
      <c r="AJ165" s="19">
        <f t="shared" si="18"/>
        <v>0.99900000000000011</v>
      </c>
      <c r="AK165" s="16">
        <f>'Focus2 Enter CEE Data'!AC301</f>
        <v>6</v>
      </c>
      <c r="AL165" s="16">
        <f>'Focus2 Enter CEE Data'!AD301</f>
        <v>2</v>
      </c>
      <c r="AM165" s="16">
        <f>'Focus2 Enter CEE Data'!AE301</f>
        <v>27</v>
      </c>
      <c r="AN165" s="16">
        <f>'Focus2 Enter CEE Data'!AF301</f>
        <v>63</v>
      </c>
      <c r="AO165" s="16">
        <f>'Focus2 Enter CEE Data'!AG301</f>
        <v>4</v>
      </c>
      <c r="AP165" s="16">
        <f>'Focus2 Enter CEE Data'!AH301</f>
        <v>5</v>
      </c>
      <c r="AQ165" s="16">
        <f>'Focus2 Enter CEE Data'!AI301</f>
        <v>7</v>
      </c>
      <c r="AR165" s="16">
        <f>'Focus2 Enter CEE Data'!AJ301</f>
        <v>15</v>
      </c>
      <c r="AS165" s="16">
        <f>'Focus2 Enter CEE Data'!AK301</f>
        <v>0</v>
      </c>
      <c r="AT165" s="16">
        <f>'Focus2 Enter CEE Data'!AL301</f>
        <v>0</v>
      </c>
      <c r="AU165" s="18">
        <f t="shared" si="19"/>
        <v>129</v>
      </c>
      <c r="AV165" s="17">
        <f>'Focus2 Enter CEE Data'!AC302</f>
        <v>4.7E-2</v>
      </c>
      <c r="AW165" s="17">
        <f>'Focus2 Enter CEE Data'!AD302</f>
        <v>1.6E-2</v>
      </c>
      <c r="AX165" s="17">
        <f>'Focus2 Enter CEE Data'!AE302</f>
        <v>0.20899999999999999</v>
      </c>
      <c r="AY165" s="17">
        <f>'Focus2 Enter CEE Data'!AF302</f>
        <v>0.49</v>
      </c>
      <c r="AZ165" s="17">
        <f>'Focus2 Enter CEE Data'!AG302</f>
        <v>3.1E-2</v>
      </c>
      <c r="BA165" s="17">
        <f>'Focus2 Enter CEE Data'!AH302</f>
        <v>3.9E-2</v>
      </c>
      <c r="BB165" s="17">
        <f>'Focus2 Enter CEE Data'!AI302</f>
        <v>5.3999999999999999E-2</v>
      </c>
      <c r="BC165" s="17">
        <f>'Focus2 Enter CEE Data'!AJ302</f>
        <v>0.11600000000000001</v>
      </c>
      <c r="BD165" s="17">
        <f>'Focus2 Enter CEE Data'!AK302</f>
        <v>0</v>
      </c>
      <c r="BE165" s="17">
        <f>'Focus2 Enter CEE Data'!AL302</f>
        <v>0</v>
      </c>
      <c r="BF165" s="19">
        <f t="shared" si="20"/>
        <v>1.0020000000000002</v>
      </c>
    </row>
    <row r="166" spans="7:58" x14ac:dyDescent="0.3">
      <c r="G166" s="15">
        <v>155</v>
      </c>
      <c r="L166" s="14" t="str">
        <f t="shared" si="27"/>
        <v>Wholesale and retail trade; repair of motor vehicles and motorcyclesSenior Management</v>
      </c>
      <c r="M166" s="14" t="str">
        <f>Parameters1!$L$29</f>
        <v>Wholesale and retail trade; repair of motor vehicles and motorcycles</v>
      </c>
      <c r="N166" s="14" t="s">
        <v>12</v>
      </c>
      <c r="O166" s="16">
        <f>'Focus2 Enter CEE Data'!N303</f>
        <v>2456</v>
      </c>
      <c r="P166" s="16">
        <f>'Focus2 Enter CEE Data'!O303</f>
        <v>1039</v>
      </c>
      <c r="Q166" s="16">
        <f>'Focus2 Enter CEE Data'!P303</f>
        <v>1943</v>
      </c>
      <c r="R166" s="16">
        <f>'Focus2 Enter CEE Data'!Q303</f>
        <v>5853</v>
      </c>
      <c r="S166" s="16">
        <f>'Focus2 Enter CEE Data'!R303</f>
        <v>1492</v>
      </c>
      <c r="T166" s="16">
        <f>'Focus2 Enter CEE Data'!S303</f>
        <v>792</v>
      </c>
      <c r="U166" s="16">
        <f>'Focus2 Enter CEE Data'!T303</f>
        <v>970</v>
      </c>
      <c r="V166" s="16">
        <f>'Focus2 Enter CEE Data'!U303</f>
        <v>3307</v>
      </c>
      <c r="W166" s="16">
        <f>'Focus2 Enter CEE Data'!V303</f>
        <v>237</v>
      </c>
      <c r="X166" s="16">
        <f>'Focus2 Enter CEE Data'!W303</f>
        <v>61</v>
      </c>
      <c r="Y166" s="18">
        <f t="shared" si="33"/>
        <v>18150</v>
      </c>
      <c r="Z166" s="17">
        <f>'Focus2 Enter CEE Data'!N304</f>
        <v>0.13500000000000001</v>
      </c>
      <c r="AA166" s="17">
        <f>'Focus2 Enter CEE Data'!O304</f>
        <v>5.7000000000000002E-2</v>
      </c>
      <c r="AB166" s="17">
        <f>'Focus2 Enter CEE Data'!P304</f>
        <v>0.107</v>
      </c>
      <c r="AC166" s="17">
        <f>'Focus2 Enter CEE Data'!Q304</f>
        <v>0.32</v>
      </c>
      <c r="AD166" s="17">
        <f>'Focus2 Enter CEE Data'!R304</f>
        <v>8.2000000000000003E-2</v>
      </c>
      <c r="AE166" s="17">
        <f>'Focus2 Enter CEE Data'!S304</f>
        <v>4.3999999999999997E-2</v>
      </c>
      <c r="AF166" s="17">
        <f>'Focus2 Enter CEE Data'!T304</f>
        <v>5.2999999999999999E-2</v>
      </c>
      <c r="AG166" s="17">
        <f>'Focus2 Enter CEE Data'!U304</f>
        <v>0.182</v>
      </c>
      <c r="AH166" s="17">
        <f>'Focus2 Enter CEE Data'!V304</f>
        <v>1.2999999999999999E-2</v>
      </c>
      <c r="AI166" s="17">
        <f>'Focus2 Enter CEE Data'!W304</f>
        <v>3.0000000000000001E-3</v>
      </c>
      <c r="AJ166" s="19">
        <f t="shared" si="18"/>
        <v>0.996</v>
      </c>
      <c r="AK166" s="16">
        <f>'Focus2 Enter CEE Data'!AC303</f>
        <v>20</v>
      </c>
      <c r="AL166" s="16">
        <f>'Focus2 Enter CEE Data'!AD303</f>
        <v>17</v>
      </c>
      <c r="AM166" s="16">
        <f>'Focus2 Enter CEE Data'!AE303</f>
        <v>34</v>
      </c>
      <c r="AN166" s="16">
        <f>'Focus2 Enter CEE Data'!AF303</f>
        <v>99</v>
      </c>
      <c r="AO166" s="16">
        <f>'Focus2 Enter CEE Data'!AG303</f>
        <v>11</v>
      </c>
      <c r="AP166" s="16">
        <f>'Focus2 Enter CEE Data'!AH303</f>
        <v>10</v>
      </c>
      <c r="AQ166" s="16">
        <f>'Focus2 Enter CEE Data'!AI303</f>
        <v>16</v>
      </c>
      <c r="AR166" s="16">
        <f>'Focus2 Enter CEE Data'!AJ303</f>
        <v>57</v>
      </c>
      <c r="AS166" s="16">
        <f>'Focus2 Enter CEE Data'!AK303</f>
        <v>1</v>
      </c>
      <c r="AT166" s="16">
        <f>'Focus2 Enter CEE Data'!AL303</f>
        <v>0</v>
      </c>
      <c r="AU166" s="18">
        <f t="shared" si="19"/>
        <v>265</v>
      </c>
      <c r="AV166" s="17">
        <f>'Focus2 Enter CEE Data'!AC304</f>
        <v>7.4999999999999997E-2</v>
      </c>
      <c r="AW166" s="17">
        <f>'Focus2 Enter CEE Data'!AD304</f>
        <v>6.4000000000000001E-2</v>
      </c>
      <c r="AX166" s="17">
        <f>'Focus2 Enter CEE Data'!AE304</f>
        <v>0.128</v>
      </c>
      <c r="AY166" s="17">
        <f>'Focus2 Enter CEE Data'!AF304</f>
        <v>0.37</v>
      </c>
      <c r="AZ166" s="17">
        <f>'Focus2 Enter CEE Data'!AG304</f>
        <v>4.2000000000000003E-2</v>
      </c>
      <c r="BA166" s="17">
        <f>'Focus2 Enter CEE Data'!AH304</f>
        <v>3.7999999999999999E-2</v>
      </c>
      <c r="BB166" s="17">
        <f>'Focus2 Enter CEE Data'!AI304</f>
        <v>0.06</v>
      </c>
      <c r="BC166" s="17">
        <f>'Focus2 Enter CEE Data'!AJ304</f>
        <v>0.215</v>
      </c>
      <c r="BD166" s="17">
        <f>'Focus2 Enter CEE Data'!AK304</f>
        <v>4.0000000000000001E-3</v>
      </c>
      <c r="BE166" s="17">
        <f>'Focus2 Enter CEE Data'!AL304</f>
        <v>0</v>
      </c>
      <c r="BF166" s="19">
        <f t="shared" si="20"/>
        <v>0.99600000000000011</v>
      </c>
    </row>
    <row r="167" spans="7:58" x14ac:dyDescent="0.3">
      <c r="G167" s="15">
        <v>156</v>
      </c>
      <c r="L167" s="14" t="str">
        <f t="shared" si="27"/>
        <v>Wholesale and retail trade; repair of motor vehicles and motorcyclesProfessionally Qualified</v>
      </c>
      <c r="M167" s="14" t="str">
        <f>Parameters1!$L$29</f>
        <v>Wholesale and retail trade; repair of motor vehicles and motorcycles</v>
      </c>
      <c r="N167" s="14" t="s">
        <v>13</v>
      </c>
      <c r="O167" s="16">
        <f>'Focus2 Enter CEE Data'!N305</f>
        <v>11873</v>
      </c>
      <c r="P167" s="16">
        <f>'Focus2 Enter CEE Data'!O305</f>
        <v>3778</v>
      </c>
      <c r="Q167" s="16">
        <f>'Focus2 Enter CEE Data'!P305</f>
        <v>3850</v>
      </c>
      <c r="R167" s="16">
        <f>'Focus2 Enter CEE Data'!Q305</f>
        <v>10649</v>
      </c>
      <c r="S167" s="16">
        <f>'Focus2 Enter CEE Data'!R305</f>
        <v>10048</v>
      </c>
      <c r="T167" s="16">
        <f>'Focus2 Enter CEE Data'!S305</f>
        <v>3938</v>
      </c>
      <c r="U167" s="16">
        <f>'Focus2 Enter CEE Data'!T305</f>
        <v>2705</v>
      </c>
      <c r="V167" s="16">
        <f>'Focus2 Enter CEE Data'!U305</f>
        <v>8120</v>
      </c>
      <c r="W167" s="16">
        <f>'Focus2 Enter CEE Data'!V305</f>
        <v>606</v>
      </c>
      <c r="X167" s="16">
        <f>'Focus2 Enter CEE Data'!W305</f>
        <v>181</v>
      </c>
      <c r="Y167" s="18">
        <f t="shared" si="33"/>
        <v>55748</v>
      </c>
      <c r="Z167" s="17">
        <f>'Focus2 Enter CEE Data'!N306</f>
        <v>0.21299999999999999</v>
      </c>
      <c r="AA167" s="17">
        <f>'Focus2 Enter CEE Data'!O306</f>
        <v>6.8000000000000005E-2</v>
      </c>
      <c r="AB167" s="17">
        <f>'Focus2 Enter CEE Data'!P306</f>
        <v>6.9000000000000006E-2</v>
      </c>
      <c r="AC167" s="17">
        <f>'Focus2 Enter CEE Data'!Q306</f>
        <v>0.19</v>
      </c>
      <c r="AD167" s="17">
        <f>'Focus2 Enter CEE Data'!R306</f>
        <v>0.18</v>
      </c>
      <c r="AE167" s="17">
        <f>'Focus2 Enter CEE Data'!S306</f>
        <v>7.0999999999999994E-2</v>
      </c>
      <c r="AF167" s="17">
        <f>'Focus2 Enter CEE Data'!T306</f>
        <v>4.9000000000000002E-2</v>
      </c>
      <c r="AG167" s="17">
        <f>'Focus2 Enter CEE Data'!U306</f>
        <v>0.14599999999999999</v>
      </c>
      <c r="AH167" s="17">
        <f>'Focus2 Enter CEE Data'!V306</f>
        <v>1.0999999999999999E-2</v>
      </c>
      <c r="AI167" s="17">
        <f>'Focus2 Enter CEE Data'!W306</f>
        <v>3.0000000000000001E-3</v>
      </c>
      <c r="AJ167" s="19">
        <f t="shared" si="18"/>
        <v>1</v>
      </c>
      <c r="AK167" s="16">
        <f>'Focus2 Enter CEE Data'!AC305</f>
        <v>53</v>
      </c>
      <c r="AL167" s="16">
        <f>'Focus2 Enter CEE Data'!AD305</f>
        <v>40</v>
      </c>
      <c r="AM167" s="16">
        <f>'Focus2 Enter CEE Data'!AE305</f>
        <v>51</v>
      </c>
      <c r="AN167" s="16">
        <f>'Focus2 Enter CEE Data'!AF305</f>
        <v>158</v>
      </c>
      <c r="AO167" s="16">
        <f>'Focus2 Enter CEE Data'!AG305</f>
        <v>50</v>
      </c>
      <c r="AP167" s="16">
        <f>'Focus2 Enter CEE Data'!AH305</f>
        <v>37</v>
      </c>
      <c r="AQ167" s="16">
        <f>'Focus2 Enter CEE Data'!AI305</f>
        <v>41</v>
      </c>
      <c r="AR167" s="16">
        <f>'Focus2 Enter CEE Data'!AJ305</f>
        <v>131</v>
      </c>
      <c r="AS167" s="16">
        <f>'Focus2 Enter CEE Data'!AK305</f>
        <v>4</v>
      </c>
      <c r="AT167" s="16">
        <f>'Focus2 Enter CEE Data'!AL305</f>
        <v>0</v>
      </c>
      <c r="AU167" s="18">
        <f t="shared" si="19"/>
        <v>565</v>
      </c>
      <c r="AV167" s="17">
        <f>'Focus2 Enter CEE Data'!AC306</f>
        <v>9.4E-2</v>
      </c>
      <c r="AW167" s="17">
        <f>'Focus2 Enter CEE Data'!AD306</f>
        <v>7.0999999999999994E-2</v>
      </c>
      <c r="AX167" s="17">
        <f>'Focus2 Enter CEE Data'!AE306</f>
        <v>0.09</v>
      </c>
      <c r="AY167" s="17">
        <f>'Focus2 Enter CEE Data'!AF306</f>
        <v>0.28000000000000003</v>
      </c>
      <c r="AZ167" s="17">
        <f>'Focus2 Enter CEE Data'!AG306</f>
        <v>8.7999999999999995E-2</v>
      </c>
      <c r="BA167" s="17">
        <f>'Focus2 Enter CEE Data'!AH306</f>
        <v>6.5000000000000002E-2</v>
      </c>
      <c r="BB167" s="17">
        <f>'Focus2 Enter CEE Data'!AI306</f>
        <v>7.2999999999999995E-2</v>
      </c>
      <c r="BC167" s="17">
        <f>'Focus2 Enter CEE Data'!AJ306</f>
        <v>0.23200000000000001</v>
      </c>
      <c r="BD167" s="17">
        <f>'Focus2 Enter CEE Data'!AK306</f>
        <v>7.0000000000000001E-3</v>
      </c>
      <c r="BE167" s="17">
        <f>'Focus2 Enter CEE Data'!AL306</f>
        <v>0</v>
      </c>
      <c r="BF167" s="19">
        <f t="shared" si="20"/>
        <v>0.99999999999999989</v>
      </c>
    </row>
    <row r="168" spans="7:58" x14ac:dyDescent="0.3">
      <c r="G168" s="15">
        <v>157</v>
      </c>
      <c r="L168" s="14" t="str">
        <f t="shared" si="27"/>
        <v>Wholesale and retail trade; repair of motor vehicles and motorcyclesSkilled Technical</v>
      </c>
      <c r="M168" s="14" t="str">
        <f>Parameters1!$L$29</f>
        <v>Wholesale and retail trade; repair of motor vehicles and motorcycles</v>
      </c>
      <c r="N168" s="14" t="s">
        <v>14</v>
      </c>
      <c r="O168" s="16">
        <f>'Focus2 Enter CEE Data'!N307</f>
        <v>44080</v>
      </c>
      <c r="P168" s="16">
        <f>'Focus2 Enter CEE Data'!O307</f>
        <v>10519</v>
      </c>
      <c r="Q168" s="16">
        <f>'Focus2 Enter CEE Data'!P307</f>
        <v>6934</v>
      </c>
      <c r="R168" s="16">
        <f>'Focus2 Enter CEE Data'!Q307</f>
        <v>14495</v>
      </c>
      <c r="S168" s="16">
        <f>'Focus2 Enter CEE Data'!R307</f>
        <v>44701</v>
      </c>
      <c r="T168" s="16">
        <f>'Focus2 Enter CEE Data'!S307</f>
        <v>14030</v>
      </c>
      <c r="U168" s="16">
        <f>'Focus2 Enter CEE Data'!T307</f>
        <v>5963</v>
      </c>
      <c r="V168" s="16">
        <f>'Focus2 Enter CEE Data'!U307</f>
        <v>13774</v>
      </c>
      <c r="W168" s="16">
        <f>'Focus2 Enter CEE Data'!V307</f>
        <v>1718</v>
      </c>
      <c r="X168" s="16">
        <f>'Focus2 Enter CEE Data'!W307</f>
        <v>619</v>
      </c>
      <c r="Y168" s="18">
        <f t="shared" si="33"/>
        <v>156833</v>
      </c>
      <c r="Z168" s="17">
        <f>'Focus2 Enter CEE Data'!N308</f>
        <v>0.28100000000000003</v>
      </c>
      <c r="AA168" s="17">
        <f>'Focus2 Enter CEE Data'!O308</f>
        <v>6.7000000000000004E-2</v>
      </c>
      <c r="AB168" s="17">
        <f>'Focus2 Enter CEE Data'!P308</f>
        <v>4.3999999999999997E-2</v>
      </c>
      <c r="AC168" s="17">
        <f>'Focus2 Enter CEE Data'!Q308</f>
        <v>0.09</v>
      </c>
      <c r="AD168" s="17">
        <f>'Focus2 Enter CEE Data'!R308</f>
        <v>0.28499999999999998</v>
      </c>
      <c r="AE168" s="17">
        <f>'Focus2 Enter CEE Data'!S308</f>
        <v>8.8999999999999996E-2</v>
      </c>
      <c r="AF168" s="17">
        <f>'Focus2 Enter CEE Data'!T308</f>
        <v>3.7999999999999999E-2</v>
      </c>
      <c r="AG168" s="17">
        <f>'Focus2 Enter CEE Data'!U308</f>
        <v>8.7999999999999995E-2</v>
      </c>
      <c r="AH168" s="17">
        <f>'Focus2 Enter CEE Data'!V308</f>
        <v>1.0999999999999999E-2</v>
      </c>
      <c r="AI168" s="17">
        <f>'Focus2 Enter CEE Data'!W308</f>
        <v>4.0000000000000001E-3</v>
      </c>
      <c r="AJ168" s="19">
        <f t="shared" si="18"/>
        <v>0.99699999999999989</v>
      </c>
      <c r="AK168" s="16">
        <f>'Focus2 Enter CEE Data'!AC307</f>
        <v>272</v>
      </c>
      <c r="AL168" s="16">
        <f>'Focus2 Enter CEE Data'!AD307</f>
        <v>102</v>
      </c>
      <c r="AM168" s="16">
        <f>'Focus2 Enter CEE Data'!AE307</f>
        <v>96</v>
      </c>
      <c r="AN168" s="16">
        <f>'Focus2 Enter CEE Data'!AF307</f>
        <v>257</v>
      </c>
      <c r="AO168" s="16">
        <f>'Focus2 Enter CEE Data'!AG307</f>
        <v>356</v>
      </c>
      <c r="AP168" s="16">
        <f>'Focus2 Enter CEE Data'!AH307</f>
        <v>173</v>
      </c>
      <c r="AQ168" s="16">
        <f>'Focus2 Enter CEE Data'!AI307</f>
        <v>84</v>
      </c>
      <c r="AR168" s="16">
        <f>'Focus2 Enter CEE Data'!AJ307</f>
        <v>202</v>
      </c>
      <c r="AS168" s="16">
        <f>'Focus2 Enter CEE Data'!AK307</f>
        <v>4</v>
      </c>
      <c r="AT168" s="16">
        <f>'Focus2 Enter CEE Data'!AL307</f>
        <v>2</v>
      </c>
      <c r="AU168" s="18">
        <f t="shared" si="19"/>
        <v>1548</v>
      </c>
      <c r="AV168" s="17">
        <f>'Focus2 Enter CEE Data'!AC308</f>
        <v>0.17599999999999999</v>
      </c>
      <c r="AW168" s="17">
        <f>'Focus2 Enter CEE Data'!AD308</f>
        <v>6.6000000000000003E-2</v>
      </c>
      <c r="AX168" s="17">
        <f>'Focus2 Enter CEE Data'!AE308</f>
        <v>6.2E-2</v>
      </c>
      <c r="AY168" s="17">
        <f>'Focus2 Enter CEE Data'!AF308</f>
        <v>0.17</v>
      </c>
      <c r="AZ168" s="17">
        <f>'Focus2 Enter CEE Data'!AG308</f>
        <v>0.23</v>
      </c>
      <c r="BA168" s="17">
        <f>'Focus2 Enter CEE Data'!AH308</f>
        <v>0.112</v>
      </c>
      <c r="BB168" s="17">
        <f>'Focus2 Enter CEE Data'!AI308</f>
        <v>5.3999999999999999E-2</v>
      </c>
      <c r="BC168" s="17">
        <f>'Focus2 Enter CEE Data'!AJ308</f>
        <v>0.13</v>
      </c>
      <c r="BD168" s="17">
        <f>'Focus2 Enter CEE Data'!AK308</f>
        <v>3.0000000000000001E-3</v>
      </c>
      <c r="BE168" s="17">
        <f>'Focus2 Enter CEE Data'!AL308</f>
        <v>1E-3</v>
      </c>
      <c r="BF168" s="19">
        <f t="shared" si="20"/>
        <v>1.0039999999999998</v>
      </c>
    </row>
    <row r="169" spans="7:58" x14ac:dyDescent="0.3">
      <c r="G169" s="15">
        <v>158</v>
      </c>
      <c r="L169" s="14" t="str">
        <f t="shared" si="27"/>
        <v>Wholesale and retail trade; repair of motor vehicles and motorcyclesSemi-skilled</v>
      </c>
      <c r="M169" s="14" t="str">
        <f>Parameters1!$L$29</f>
        <v>Wholesale and retail trade; repair of motor vehicles and motorcycles</v>
      </c>
      <c r="N169" s="14" t="s">
        <v>15</v>
      </c>
      <c r="O169" s="16">
        <f>'Focus2 Enter CEE Data'!N309</f>
        <v>161990</v>
      </c>
      <c r="P169" s="16">
        <f>'Focus2 Enter CEE Data'!O309</f>
        <v>24374</v>
      </c>
      <c r="Q169" s="16">
        <f>'Focus2 Enter CEE Data'!P309</f>
        <v>5075</v>
      </c>
      <c r="R169" s="16">
        <f>'Focus2 Enter CEE Data'!Q309</f>
        <v>7436</v>
      </c>
      <c r="S169" s="16">
        <f>'Focus2 Enter CEE Data'!R309</f>
        <v>238067</v>
      </c>
      <c r="T169" s="16">
        <f>'Focus2 Enter CEE Data'!S309</f>
        <v>40510</v>
      </c>
      <c r="U169" s="16">
        <f>'Focus2 Enter CEE Data'!T309</f>
        <v>5748</v>
      </c>
      <c r="V169" s="16">
        <f>'Focus2 Enter CEE Data'!U309</f>
        <v>8453</v>
      </c>
      <c r="W169" s="16">
        <f>'Focus2 Enter CEE Data'!V309</f>
        <v>3281</v>
      </c>
      <c r="X169" s="16">
        <f>'Focus2 Enter CEE Data'!W309</f>
        <v>1437</v>
      </c>
      <c r="Y169" s="18">
        <f>SUM(O169:X169)</f>
        <v>496371</v>
      </c>
      <c r="Z169" s="17">
        <f>'Focus2 Enter CEE Data'!N310</f>
        <v>0.32600000000000001</v>
      </c>
      <c r="AA169" s="17">
        <f>'Focus2 Enter CEE Data'!O310</f>
        <v>4.9000000000000002E-2</v>
      </c>
      <c r="AB169" s="17">
        <f>'Focus2 Enter CEE Data'!P310</f>
        <v>0.01</v>
      </c>
      <c r="AC169" s="17">
        <f>'Focus2 Enter CEE Data'!Q310</f>
        <v>0.01</v>
      </c>
      <c r="AD169" s="17">
        <f>'Focus2 Enter CEE Data'!R310</f>
        <v>0.48</v>
      </c>
      <c r="AE169" s="17">
        <f>'Focus2 Enter CEE Data'!S310</f>
        <v>8.2000000000000003E-2</v>
      </c>
      <c r="AF169" s="17">
        <f>'Focus2 Enter CEE Data'!T310</f>
        <v>1.2E-2</v>
      </c>
      <c r="AG169" s="17">
        <f>'Focus2 Enter CEE Data'!U310</f>
        <v>1.7000000000000001E-2</v>
      </c>
      <c r="AH169" s="17">
        <f>'Focus2 Enter CEE Data'!V310</f>
        <v>7.0000000000000001E-3</v>
      </c>
      <c r="AI169" s="17">
        <f>'Focus2 Enter CEE Data'!W310</f>
        <v>3.0000000000000001E-3</v>
      </c>
      <c r="AJ169" s="19">
        <f t="shared" si="18"/>
        <v>0.996</v>
      </c>
      <c r="AK169" s="16">
        <f>'Focus2 Enter CEE Data'!AC309</f>
        <v>1098</v>
      </c>
      <c r="AL169" s="16">
        <f>'Focus2 Enter CEE Data'!AD309</f>
        <v>264</v>
      </c>
      <c r="AM169" s="16">
        <f>'Focus2 Enter CEE Data'!AE309</f>
        <v>78</v>
      </c>
      <c r="AN169" s="16">
        <f>'Focus2 Enter CEE Data'!AF309</f>
        <v>184</v>
      </c>
      <c r="AO169" s="16">
        <f>'Focus2 Enter CEE Data'!AG309</f>
        <v>1623</v>
      </c>
      <c r="AP169" s="16">
        <f>'Focus2 Enter CEE Data'!AH309</f>
        <v>316</v>
      </c>
      <c r="AQ169" s="16">
        <f>'Focus2 Enter CEE Data'!AI309</f>
        <v>68</v>
      </c>
      <c r="AR169" s="16">
        <f>'Focus2 Enter CEE Data'!AJ309</f>
        <v>180</v>
      </c>
      <c r="AS169" s="16">
        <f>'Focus2 Enter CEE Data'!AK309</f>
        <v>12</v>
      </c>
      <c r="AT169" s="16">
        <f>'Focus2 Enter CEE Data'!AL309</f>
        <v>6</v>
      </c>
      <c r="AU169" s="18">
        <f t="shared" si="19"/>
        <v>3829</v>
      </c>
      <c r="AV169" s="17">
        <f>'Focus2 Enter CEE Data'!AC310</f>
        <v>0.28699999999999998</v>
      </c>
      <c r="AW169" s="17">
        <f>'Focus2 Enter CEE Data'!AD310</f>
        <v>6.9000000000000006E-2</v>
      </c>
      <c r="AX169" s="17">
        <f>'Focus2 Enter CEE Data'!AE310</f>
        <v>0.02</v>
      </c>
      <c r="AY169" s="17">
        <f>'Focus2 Enter CEE Data'!AF310</f>
        <v>0.05</v>
      </c>
      <c r="AZ169" s="17">
        <f>'Focus2 Enter CEE Data'!AG310</f>
        <v>0.42399999999999999</v>
      </c>
      <c r="BA169" s="17">
        <f>'Focus2 Enter CEE Data'!AH310</f>
        <v>8.3000000000000004E-2</v>
      </c>
      <c r="BB169" s="17">
        <f>'Focus2 Enter CEE Data'!AI310</f>
        <v>1.7999999999999999E-2</v>
      </c>
      <c r="BC169" s="17">
        <f>'Focus2 Enter CEE Data'!AJ310</f>
        <v>4.7E-2</v>
      </c>
      <c r="BD169" s="17">
        <f>'Focus2 Enter CEE Data'!AK310</f>
        <v>3.0000000000000001E-3</v>
      </c>
      <c r="BE169" s="17">
        <f>'Focus2 Enter CEE Data'!AL310</f>
        <v>1E-3</v>
      </c>
      <c r="BF169" s="19">
        <f t="shared" si="20"/>
        <v>1.0019999999999998</v>
      </c>
    </row>
    <row r="170" spans="7:58" x14ac:dyDescent="0.3">
      <c r="G170" s="15">
        <v>159</v>
      </c>
      <c r="L170" s="14" t="str">
        <f t="shared" si="27"/>
        <v>Wholesale and retail trade; repair of motor vehicles and motorcyclesUnskilled</v>
      </c>
      <c r="M170" s="14" t="str">
        <f>Parameters1!$L$29</f>
        <v>Wholesale and retail trade; repair of motor vehicles and motorcycles</v>
      </c>
      <c r="N170" s="14" t="s">
        <v>16</v>
      </c>
      <c r="O170" s="16">
        <f>'Focus2 Enter CEE Data'!N311</f>
        <v>90100</v>
      </c>
      <c r="P170" s="16">
        <f>'Focus2 Enter CEE Data'!O311</f>
        <v>9828</v>
      </c>
      <c r="Q170" s="16">
        <f>'Focus2 Enter CEE Data'!P311</f>
        <v>1430</v>
      </c>
      <c r="R170" s="16">
        <f>'Focus2 Enter CEE Data'!Q311</f>
        <v>1436</v>
      </c>
      <c r="S170" s="16">
        <f>'Focus2 Enter CEE Data'!R311</f>
        <v>97000</v>
      </c>
      <c r="T170" s="16">
        <f>'Focus2 Enter CEE Data'!S311</f>
        <v>13667</v>
      </c>
      <c r="U170" s="16">
        <f>'Focus2 Enter CEE Data'!T311</f>
        <v>1070</v>
      </c>
      <c r="V170" s="16">
        <f>'Focus2 Enter CEE Data'!U311</f>
        <v>820</v>
      </c>
      <c r="W170" s="16">
        <f>'Focus2 Enter CEE Data'!V311</f>
        <v>2112</v>
      </c>
      <c r="X170" s="16">
        <f>'Focus2 Enter CEE Data'!W311</f>
        <v>1015</v>
      </c>
      <c r="Y170" s="18">
        <f t="shared" ref="Y170" si="34">SUM(O170:X170)</f>
        <v>218478</v>
      </c>
      <c r="Z170" s="17">
        <f>'Focus2 Enter CEE Data'!N312</f>
        <v>0.41199999999999998</v>
      </c>
      <c r="AA170" s="17">
        <f>'Focus2 Enter CEE Data'!O312</f>
        <v>4.4999999999999998E-2</v>
      </c>
      <c r="AB170" s="17">
        <f>'Focus2 Enter CEE Data'!P312</f>
        <v>7.0000000000000001E-3</v>
      </c>
      <c r="AC170" s="17">
        <f>'Focus2 Enter CEE Data'!Q312</f>
        <v>0.01</v>
      </c>
      <c r="AD170" s="17">
        <f>'Focus2 Enter CEE Data'!R312</f>
        <v>0.44400000000000001</v>
      </c>
      <c r="AE170" s="17">
        <f>'Focus2 Enter CEE Data'!S312</f>
        <v>6.3E-2</v>
      </c>
      <c r="AF170" s="17">
        <f>'Focus2 Enter CEE Data'!T312</f>
        <v>5.0000000000000001E-3</v>
      </c>
      <c r="AG170" s="17">
        <f>'Focus2 Enter CEE Data'!U312</f>
        <v>4.0000000000000001E-3</v>
      </c>
      <c r="AH170" s="17">
        <f>'Focus2 Enter CEE Data'!V312</f>
        <v>0.01</v>
      </c>
      <c r="AI170" s="17">
        <f>'Focus2 Enter CEE Data'!W312</f>
        <v>5.0000000000000001E-3</v>
      </c>
      <c r="AJ170" s="19">
        <f t="shared" si="18"/>
        <v>1.0049999999999999</v>
      </c>
      <c r="AK170" s="16">
        <f>'Focus2 Enter CEE Data'!AC311</f>
        <v>1377</v>
      </c>
      <c r="AL170" s="16">
        <f>'Focus2 Enter CEE Data'!AD311</f>
        <v>151</v>
      </c>
      <c r="AM170" s="16">
        <f>'Focus2 Enter CEE Data'!AE311</f>
        <v>33</v>
      </c>
      <c r="AN170" s="16">
        <f>'Focus2 Enter CEE Data'!AF311</f>
        <v>91</v>
      </c>
      <c r="AO170" s="16">
        <f>'Focus2 Enter CEE Data'!AG311</f>
        <v>1139</v>
      </c>
      <c r="AP170" s="16">
        <f>'Focus2 Enter CEE Data'!AH311</f>
        <v>274</v>
      </c>
      <c r="AQ170" s="16">
        <f>'Focus2 Enter CEE Data'!AI311</f>
        <v>22</v>
      </c>
      <c r="AR170" s="16">
        <f>'Focus2 Enter CEE Data'!AJ311</f>
        <v>35</v>
      </c>
      <c r="AS170" s="16">
        <f>'Focus2 Enter CEE Data'!AK311</f>
        <v>4</v>
      </c>
      <c r="AT170" s="16">
        <f>'Focus2 Enter CEE Data'!AL311</f>
        <v>2</v>
      </c>
      <c r="AU170" s="18">
        <f t="shared" si="19"/>
        <v>3128</v>
      </c>
      <c r="AV170" s="17">
        <f>'Focus2 Enter CEE Data'!AC312</f>
        <v>0.44</v>
      </c>
      <c r="AW170" s="17">
        <f>'Focus2 Enter CEE Data'!AD312</f>
        <v>4.8000000000000001E-2</v>
      </c>
      <c r="AX170" s="17">
        <f>'Focus2 Enter CEE Data'!AE312</f>
        <v>1.0999999999999999E-2</v>
      </c>
      <c r="AY170" s="17">
        <f>'Focus2 Enter CEE Data'!AF312</f>
        <v>0.03</v>
      </c>
      <c r="AZ170" s="17">
        <f>'Focus2 Enter CEE Data'!AG312</f>
        <v>0.36399999999999999</v>
      </c>
      <c r="BA170" s="17">
        <f>'Focus2 Enter CEE Data'!AH312</f>
        <v>8.7999999999999995E-2</v>
      </c>
      <c r="BB170" s="17">
        <f>'Focus2 Enter CEE Data'!AI312</f>
        <v>7.0000000000000001E-3</v>
      </c>
      <c r="BC170" s="17">
        <f>'Focus2 Enter CEE Data'!AJ312</f>
        <v>1.0999999999999999E-2</v>
      </c>
      <c r="BD170" s="17">
        <f>'Focus2 Enter CEE Data'!AK312</f>
        <v>1E-3</v>
      </c>
      <c r="BE170" s="17">
        <f>'Focus2 Enter CEE Data'!AL312</f>
        <v>1E-3</v>
      </c>
      <c r="BF170" s="19">
        <f t="shared" si="20"/>
        <v>1.0009999999999999</v>
      </c>
    </row>
    <row r="171" spans="7:58" x14ac:dyDescent="0.3">
      <c r="G171" s="15">
        <v>160</v>
      </c>
      <c r="L171" s="14" t="str">
        <f t="shared" si="27"/>
        <v>Wholesale and retail trade; repair of motor vehicles and motorcyclesTotal Permanent</v>
      </c>
      <c r="M171" s="14" t="str">
        <f>Parameters1!$L$29</f>
        <v>Wholesale and retail trade; repair of motor vehicles and motorcycles</v>
      </c>
      <c r="N171" s="14" t="s">
        <v>17</v>
      </c>
      <c r="O171" s="16">
        <f>'Focus2 Enter CEE Data'!N313</f>
        <v>310906</v>
      </c>
      <c r="P171" s="16">
        <f>'Focus2 Enter CEE Data'!O313</f>
        <v>49761</v>
      </c>
      <c r="Q171" s="16">
        <f>'Focus2 Enter CEE Data'!P313</f>
        <v>20194</v>
      </c>
      <c r="R171" s="16">
        <f>'Focus2 Enter CEE Data'!Q313</f>
        <v>43697</v>
      </c>
      <c r="S171" s="16">
        <f>'Focus2 Enter CEE Data'!R313</f>
        <v>391558</v>
      </c>
      <c r="T171" s="16">
        <f>'Focus2 Enter CEE Data'!S313</f>
        <v>73069</v>
      </c>
      <c r="U171" s="16">
        <f>'Focus2 Enter CEE Data'!T313</f>
        <v>16801</v>
      </c>
      <c r="V171" s="16">
        <f>'Focus2 Enter CEE Data'!U313</f>
        <v>35558</v>
      </c>
      <c r="W171" s="16">
        <f>'Focus2 Enter CEE Data'!V313</f>
        <v>8048</v>
      </c>
      <c r="X171" s="16">
        <f>'Focus2 Enter CEE Data'!W313</f>
        <v>3343</v>
      </c>
      <c r="Y171" s="18">
        <f>SUM(O171:X171)</f>
        <v>952935</v>
      </c>
      <c r="Z171" s="17">
        <f>'Focus2 Enter CEE Data'!N314</f>
        <v>0.32600000000000001</v>
      </c>
      <c r="AA171" s="17">
        <f>'Focus2 Enter CEE Data'!O314</f>
        <v>5.1999999999999998E-2</v>
      </c>
      <c r="AB171" s="17">
        <f>'Focus2 Enter CEE Data'!P314</f>
        <v>2.1000000000000001E-2</v>
      </c>
      <c r="AC171" s="17">
        <f>'Focus2 Enter CEE Data'!Q314</f>
        <v>4.5999999999999999E-2</v>
      </c>
      <c r="AD171" s="17">
        <f>'Focus2 Enter CEE Data'!R314</f>
        <v>0.41099999999999998</v>
      </c>
      <c r="AE171" s="17">
        <f>'Focus2 Enter CEE Data'!S314</f>
        <v>7.6999999999999999E-2</v>
      </c>
      <c r="AF171" s="17">
        <f>'Focus2 Enter CEE Data'!T314</f>
        <v>1.7999999999999999E-2</v>
      </c>
      <c r="AG171" s="17">
        <f>'Focus2 Enter CEE Data'!U314</f>
        <v>3.6999999999999998E-2</v>
      </c>
      <c r="AH171" s="17">
        <f>'Focus2 Enter CEE Data'!V314</f>
        <v>8.0000000000000002E-3</v>
      </c>
      <c r="AI171" s="17">
        <f>'Focus2 Enter CEE Data'!W314</f>
        <v>4.0000000000000001E-3</v>
      </c>
      <c r="AJ171" s="19">
        <f t="shared" si="18"/>
        <v>1</v>
      </c>
      <c r="AK171" s="16">
        <f>'Focus2 Enter CEE Data'!AC313</f>
        <v>2826</v>
      </c>
      <c r="AL171" s="16">
        <f>'Focus2 Enter CEE Data'!AD313</f>
        <v>576</v>
      </c>
      <c r="AM171" s="16">
        <f>'Focus2 Enter CEE Data'!AE313</f>
        <v>319</v>
      </c>
      <c r="AN171" s="16">
        <f>'Focus2 Enter CEE Data'!AF313</f>
        <v>852</v>
      </c>
      <c r="AO171" s="16">
        <f>'Focus2 Enter CEE Data'!AG313</f>
        <v>3183</v>
      </c>
      <c r="AP171" s="16">
        <f>'Focus2 Enter CEE Data'!AH313</f>
        <v>815</v>
      </c>
      <c r="AQ171" s="16">
        <f>'Focus2 Enter CEE Data'!AI313</f>
        <v>238</v>
      </c>
      <c r="AR171" s="16">
        <f>'Focus2 Enter CEE Data'!AJ313</f>
        <v>620</v>
      </c>
      <c r="AS171" s="16">
        <f>'Focus2 Enter CEE Data'!AK313</f>
        <v>25</v>
      </c>
      <c r="AT171" s="16">
        <f>'Focus2 Enter CEE Data'!AL313</f>
        <v>10</v>
      </c>
      <c r="AU171" s="18">
        <f t="shared" si="19"/>
        <v>9464</v>
      </c>
      <c r="AV171" s="17">
        <f>'Focus2 Enter CEE Data'!AC314</f>
        <v>0.29899999999999999</v>
      </c>
      <c r="AW171" s="17">
        <f>'Focus2 Enter CEE Data'!AD314</f>
        <v>6.0999999999999999E-2</v>
      </c>
      <c r="AX171" s="17">
        <f>'Focus2 Enter CEE Data'!AE314</f>
        <v>3.4000000000000002E-2</v>
      </c>
      <c r="AY171" s="17">
        <f>'Focus2 Enter CEE Data'!AF314</f>
        <v>0.09</v>
      </c>
      <c r="AZ171" s="17">
        <f>'Focus2 Enter CEE Data'!AG314</f>
        <v>0.33600000000000002</v>
      </c>
      <c r="BA171" s="17">
        <f>'Focus2 Enter CEE Data'!AH314</f>
        <v>8.5999999999999993E-2</v>
      </c>
      <c r="BB171" s="17">
        <f>'Focus2 Enter CEE Data'!AI314</f>
        <v>2.5000000000000001E-2</v>
      </c>
      <c r="BC171" s="17">
        <f>'Focus2 Enter CEE Data'!AJ314</f>
        <v>6.6000000000000003E-2</v>
      </c>
      <c r="BD171" s="17">
        <f>'Focus2 Enter CEE Data'!AK314</f>
        <v>3.0000000000000001E-3</v>
      </c>
      <c r="BE171" s="17">
        <f>'Focus2 Enter CEE Data'!AL314</f>
        <v>1E-3</v>
      </c>
      <c r="BF171" s="19">
        <f t="shared" si="20"/>
        <v>1.0009999999999999</v>
      </c>
    </row>
    <row r="172" spans="7:58" x14ac:dyDescent="0.3">
      <c r="G172" s="15">
        <v>161</v>
      </c>
      <c r="L172" s="14" t="str">
        <f t="shared" si="27"/>
        <v>Wholesale and retail trade; repair of motor vehicles and motorcyclesTemporary employees</v>
      </c>
      <c r="M172" s="14" t="str">
        <f>Parameters1!$L$29</f>
        <v>Wholesale and retail trade; repair of motor vehicles and motorcycles</v>
      </c>
      <c r="N172" s="14" t="s">
        <v>18</v>
      </c>
      <c r="O172" s="16">
        <f>'Focus2 Enter CEE Data'!N315</f>
        <v>14875</v>
      </c>
      <c r="P172" s="16">
        <f>'Focus2 Enter CEE Data'!O315</f>
        <v>1968</v>
      </c>
      <c r="Q172" s="16">
        <f>'Focus2 Enter CEE Data'!P315</f>
        <v>376</v>
      </c>
      <c r="R172" s="16">
        <f>'Focus2 Enter CEE Data'!Q315</f>
        <v>565</v>
      </c>
      <c r="S172" s="16">
        <f>'Focus2 Enter CEE Data'!R315</f>
        <v>18498</v>
      </c>
      <c r="T172" s="16">
        <f>'Focus2 Enter CEE Data'!S315</f>
        <v>2389</v>
      </c>
      <c r="U172" s="16">
        <f>'Focus2 Enter CEE Data'!T315</f>
        <v>369</v>
      </c>
      <c r="V172" s="16">
        <f>'Focus2 Enter CEE Data'!U315</f>
        <v>696</v>
      </c>
      <c r="W172" s="16">
        <f>'Focus2 Enter CEE Data'!V315</f>
        <v>179</v>
      </c>
      <c r="X172" s="16">
        <f>'Focus2 Enter CEE Data'!W315</f>
        <v>92</v>
      </c>
      <c r="Y172" s="18">
        <f t="shared" ref="Y172:Y173" si="35">SUM(O172:X172)</f>
        <v>40007</v>
      </c>
      <c r="Z172" s="17">
        <f>'Focus2 Enter CEE Data'!N316</f>
        <v>0.372</v>
      </c>
      <c r="AA172" s="17">
        <f>'Focus2 Enter CEE Data'!O316</f>
        <v>4.9000000000000002E-2</v>
      </c>
      <c r="AB172" s="17">
        <f>'Focus2 Enter CEE Data'!P316</f>
        <v>8.9999999999999993E-3</v>
      </c>
      <c r="AC172" s="17">
        <f>'Focus2 Enter CEE Data'!Q316</f>
        <v>1.4E-2</v>
      </c>
      <c r="AD172" s="17">
        <f>'Focus2 Enter CEE Data'!R316</f>
        <v>0.46200000000000002</v>
      </c>
      <c r="AE172" s="17">
        <f>'Focus2 Enter CEE Data'!S316</f>
        <v>0.06</v>
      </c>
      <c r="AF172" s="17">
        <f>'Focus2 Enter CEE Data'!T316</f>
        <v>8.9999999999999993E-3</v>
      </c>
      <c r="AG172" s="17">
        <f>'Focus2 Enter CEE Data'!U316</f>
        <v>1.7000000000000001E-2</v>
      </c>
      <c r="AH172" s="17">
        <f>'Focus2 Enter CEE Data'!V316</f>
        <v>4.0000000000000001E-3</v>
      </c>
      <c r="AI172" s="17">
        <f>'Focus2 Enter CEE Data'!W316</f>
        <v>2E-3</v>
      </c>
      <c r="AJ172" s="19">
        <f t="shared" si="18"/>
        <v>0.998</v>
      </c>
      <c r="AK172" s="16">
        <f>'Focus2 Enter CEE Data'!AC315</f>
        <v>471</v>
      </c>
      <c r="AL172" s="16">
        <f>'Focus2 Enter CEE Data'!AD315</f>
        <v>62</v>
      </c>
      <c r="AM172" s="16">
        <f>'Focus2 Enter CEE Data'!AE315</f>
        <v>17</v>
      </c>
      <c r="AN172" s="16">
        <f>'Focus2 Enter CEE Data'!AF315</f>
        <v>11</v>
      </c>
      <c r="AO172" s="16">
        <f>'Focus2 Enter CEE Data'!AG315</f>
        <v>489</v>
      </c>
      <c r="AP172" s="16">
        <f>'Focus2 Enter CEE Data'!AH315</f>
        <v>78</v>
      </c>
      <c r="AQ172" s="16">
        <f>'Focus2 Enter CEE Data'!AI315</f>
        <v>14</v>
      </c>
      <c r="AR172" s="16">
        <f>'Focus2 Enter CEE Data'!AJ315</f>
        <v>6</v>
      </c>
      <c r="AS172" s="16">
        <f>'Focus2 Enter CEE Data'!AK315</f>
        <v>1</v>
      </c>
      <c r="AT172" s="16">
        <f>'Focus2 Enter CEE Data'!AL315</f>
        <v>2</v>
      </c>
      <c r="AU172" s="18">
        <f t="shared" si="19"/>
        <v>1151</v>
      </c>
      <c r="AV172" s="17">
        <f>'Focus2 Enter CEE Data'!AC316</f>
        <v>0.40899999999999997</v>
      </c>
      <c r="AW172" s="17">
        <f>'Focus2 Enter CEE Data'!AD316</f>
        <v>5.3999999999999999E-2</v>
      </c>
      <c r="AX172" s="17">
        <f>'Focus2 Enter CEE Data'!AE316</f>
        <v>1.4999999999999999E-2</v>
      </c>
      <c r="AY172" s="17">
        <f>'Focus2 Enter CEE Data'!AF316</f>
        <v>0.01</v>
      </c>
      <c r="AZ172" s="17">
        <f>'Focus2 Enter CEE Data'!AG316</f>
        <v>0.42499999999999999</v>
      </c>
      <c r="BA172" s="17">
        <f>'Focus2 Enter CEE Data'!AH316</f>
        <v>6.8000000000000005E-2</v>
      </c>
      <c r="BB172" s="17">
        <f>'Focus2 Enter CEE Data'!AI316</f>
        <v>1.2E-2</v>
      </c>
      <c r="BC172" s="17">
        <f>'Focus2 Enter CEE Data'!AJ316</f>
        <v>5.0000000000000001E-3</v>
      </c>
      <c r="BD172" s="17">
        <f>'Focus2 Enter CEE Data'!AK316</f>
        <v>1E-3</v>
      </c>
      <c r="BE172" s="17">
        <f>'Focus2 Enter CEE Data'!AL316</f>
        <v>2E-3</v>
      </c>
      <c r="BF172" s="19">
        <f t="shared" si="20"/>
        <v>1.0010000000000001</v>
      </c>
    </row>
    <row r="173" spans="7:58" x14ac:dyDescent="0.3">
      <c r="G173" s="15">
        <v>162</v>
      </c>
      <c r="L173" s="14" t="str">
        <f t="shared" si="27"/>
        <v>Wholesale and retail trade; repair of motor vehicles and motorcyclesGrand Total</v>
      </c>
      <c r="M173" s="14" t="str">
        <f>Parameters1!$L$29</f>
        <v>Wholesale and retail trade; repair of motor vehicles and motorcycles</v>
      </c>
      <c r="N173" s="14" t="s">
        <v>19</v>
      </c>
      <c r="O173" s="16">
        <f>'Focus2 Enter CEE Data'!N317</f>
        <v>325781</v>
      </c>
      <c r="P173" s="16">
        <f>'Focus2 Enter CEE Data'!O317</f>
        <v>51729</v>
      </c>
      <c r="Q173" s="16">
        <f>'Focus2 Enter CEE Data'!P317</f>
        <v>20570</v>
      </c>
      <c r="R173" s="16">
        <f>'Focus2 Enter CEE Data'!Q317</f>
        <v>44262</v>
      </c>
      <c r="S173" s="16">
        <f>'Focus2 Enter CEE Data'!R317</f>
        <v>410056</v>
      </c>
      <c r="T173" s="16">
        <f>'Focus2 Enter CEE Data'!S317</f>
        <v>75458</v>
      </c>
      <c r="U173" s="16">
        <f>'Focus2 Enter CEE Data'!T317</f>
        <v>17170</v>
      </c>
      <c r="V173" s="16">
        <f>'Focus2 Enter CEE Data'!U317</f>
        <v>36254</v>
      </c>
      <c r="W173" s="16">
        <f>'Focus2 Enter CEE Data'!V317</f>
        <v>8227</v>
      </c>
      <c r="X173" s="16">
        <f>'Focus2 Enter CEE Data'!W317</f>
        <v>3435</v>
      </c>
      <c r="Y173" s="18">
        <f t="shared" si="35"/>
        <v>992942</v>
      </c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9">
        <f t="shared" si="18"/>
        <v>0</v>
      </c>
      <c r="AK173" s="16">
        <f>'Focus2 Enter CEE Data'!AC317</f>
        <v>3297</v>
      </c>
      <c r="AL173" s="16">
        <f>'Focus2 Enter CEE Data'!AD317</f>
        <v>638</v>
      </c>
      <c r="AM173" s="16">
        <f>'Focus2 Enter CEE Data'!AE317</f>
        <v>336</v>
      </c>
      <c r="AN173" s="16">
        <f>'Focus2 Enter CEE Data'!AF317</f>
        <v>863</v>
      </c>
      <c r="AO173" s="16">
        <f>'Focus2 Enter CEE Data'!AG317</f>
        <v>3672</v>
      </c>
      <c r="AP173" s="16">
        <f>'Focus2 Enter CEE Data'!AH317</f>
        <v>893</v>
      </c>
      <c r="AQ173" s="16">
        <f>'Focus2 Enter CEE Data'!AI317</f>
        <v>252</v>
      </c>
      <c r="AR173" s="16">
        <f>'Focus2 Enter CEE Data'!AJ317</f>
        <v>626</v>
      </c>
      <c r="AS173" s="16">
        <f>'Focus2 Enter CEE Data'!AK317</f>
        <v>26</v>
      </c>
      <c r="AT173" s="16">
        <f>'Focus2 Enter CEE Data'!AL317</f>
        <v>12</v>
      </c>
      <c r="AU173" s="18">
        <f t="shared" si="19"/>
        <v>10615</v>
      </c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9">
        <f t="shared" si="20"/>
        <v>0</v>
      </c>
    </row>
    <row r="652" spans="24:24" x14ac:dyDescent="0.3">
      <c r="X652" s="1" t="s">
        <v>31</v>
      </c>
    </row>
  </sheetData>
  <mergeCells count="22">
    <mergeCell ref="AH10:AI10"/>
    <mergeCell ref="AJ10:AJ11"/>
    <mergeCell ref="Y10:Y11"/>
    <mergeCell ref="O10:R10"/>
    <mergeCell ref="S10:V10"/>
    <mergeCell ref="W10:X10"/>
    <mergeCell ref="BD10:BE10"/>
    <mergeCell ref="BF10:BF11"/>
    <mergeCell ref="O8:AJ8"/>
    <mergeCell ref="AK8:BF8"/>
    <mergeCell ref="AK9:AU9"/>
    <mergeCell ref="AV9:BF9"/>
    <mergeCell ref="AK10:AN10"/>
    <mergeCell ref="AO10:AR10"/>
    <mergeCell ref="AS10:AT10"/>
    <mergeCell ref="AU10:AU11"/>
    <mergeCell ref="AV10:AY10"/>
    <mergeCell ref="AZ10:BC10"/>
    <mergeCell ref="O9:Y9"/>
    <mergeCell ref="Z9:AJ9"/>
    <mergeCell ref="Z10:AC10"/>
    <mergeCell ref="AD10:AG10"/>
  </mergeCells>
  <pageMargins left="0.7" right="0.7" top="0.75" bottom="0.75" header="0.3" footer="0.3"/>
  <pageSetup paperSize="9" orientation="portrait" r:id="rId1"/>
  <customProperties>
    <customPr name="SSC_SHEET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s1"/>
  <dimension ref="G1:Q31"/>
  <sheetViews>
    <sheetView workbookViewId="0">
      <selection activeCell="O23" sqref="O23:P23"/>
    </sheetView>
  </sheetViews>
  <sheetFormatPr defaultColWidth="11.44140625" defaultRowHeight="14.4" x14ac:dyDescent="0.3"/>
  <cols>
    <col min="1" max="6" width="1.6640625" style="1" customWidth="1"/>
    <col min="7" max="7" width="3" style="2" bestFit="1" customWidth="1"/>
    <col min="8" max="10" width="1.6640625" style="1" customWidth="1"/>
    <col min="11" max="11" width="11.44140625" style="3"/>
    <col min="12" max="12" width="11.44140625" style="4"/>
    <col min="13" max="13" width="11.44140625" style="1"/>
    <col min="14" max="14" width="61.33203125" style="1" customWidth="1"/>
    <col min="15" max="15" width="11.44140625" style="1"/>
    <col min="16" max="16" width="12" style="1" customWidth="1"/>
    <col min="17" max="17" width="51.6640625" style="1" customWidth="1"/>
    <col min="18" max="16384" width="11.44140625" style="1"/>
  </cols>
  <sheetData>
    <row r="1" spans="7:17" ht="8.1" customHeight="1" x14ac:dyDescent="0.3"/>
    <row r="2" spans="7:17" ht="8.1" customHeight="1" x14ac:dyDescent="0.3"/>
    <row r="3" spans="7:17" ht="8.1" customHeight="1" x14ac:dyDescent="0.3"/>
    <row r="4" spans="7:17" ht="12.75" customHeight="1" x14ac:dyDescent="0.3">
      <c r="N4" s="1" t="str">
        <f>INDEX(rL1.SectorList,rL1.SectorSel)</f>
        <v>Accommodation and food service activities</v>
      </c>
      <c r="Q4" s="1" t="str">
        <f>INDEX(rL1.OccupationalLevelList,rL1.OccupationalLevelSel)</f>
        <v>Skilled Technical</v>
      </c>
    </row>
    <row r="5" spans="7:17" ht="8.1" customHeight="1" x14ac:dyDescent="0.3"/>
    <row r="6" spans="7:17" ht="8.1" customHeight="1" x14ac:dyDescent="0.3"/>
    <row r="7" spans="7:17" s="6" customFormat="1" x14ac:dyDescent="0.3">
      <c r="G7" s="2"/>
      <c r="K7" s="7"/>
      <c r="L7" s="4"/>
      <c r="N7" s="8">
        <v>1</v>
      </c>
      <c r="Q7" s="40">
        <v>4</v>
      </c>
    </row>
    <row r="8" spans="7:17" ht="8.1" customHeight="1" x14ac:dyDescent="0.3"/>
    <row r="11" spans="7:17" x14ac:dyDescent="0.3">
      <c r="M11" s="54"/>
      <c r="N11" s="9" t="s">
        <v>32</v>
      </c>
      <c r="P11" s="54"/>
      <c r="Q11" s="9" t="s">
        <v>72</v>
      </c>
    </row>
    <row r="12" spans="7:17" x14ac:dyDescent="0.3">
      <c r="G12" s="2">
        <v>1</v>
      </c>
      <c r="N12" s="10" t="str">
        <f>Parameters1!L12</f>
        <v>Accommodation and food service activities</v>
      </c>
      <c r="Q12" s="14" t="str">
        <f>Parameters1!M12</f>
        <v>Top Management</v>
      </c>
    </row>
    <row r="13" spans="7:17" x14ac:dyDescent="0.3">
      <c r="G13" s="2">
        <v>2</v>
      </c>
      <c r="L13" s="11" t="s">
        <v>0</v>
      </c>
      <c r="N13" s="10" t="str">
        <f>Parameters1!L13</f>
        <v>Administrative and support activities</v>
      </c>
      <c r="Q13" s="14" t="str">
        <f>Parameters1!M13</f>
        <v>Senior Management</v>
      </c>
    </row>
    <row r="14" spans="7:17" x14ac:dyDescent="0.3">
      <c r="G14" s="2">
        <v>3</v>
      </c>
      <c r="L14" s="8">
        <v>1</v>
      </c>
      <c r="N14" s="10" t="str">
        <f>Parameters1!L14</f>
        <v>Agriculture, forestry &amp; fishing</v>
      </c>
      <c r="Q14" s="14" t="str">
        <f>Parameters1!M14</f>
        <v>Professionally Qualified</v>
      </c>
    </row>
    <row r="15" spans="7:17" x14ac:dyDescent="0.3">
      <c r="G15" s="2">
        <v>4</v>
      </c>
      <c r="N15" s="10" t="str">
        <f>Parameters1!L15</f>
        <v>Arts, entertainment and recreation</v>
      </c>
      <c r="Q15" s="14" t="str">
        <f>Parameters1!M15</f>
        <v>Skilled Technical</v>
      </c>
    </row>
    <row r="16" spans="7:17" x14ac:dyDescent="0.3">
      <c r="G16" s="2">
        <v>5</v>
      </c>
      <c r="L16" s="11" t="s">
        <v>0</v>
      </c>
      <c r="N16" s="10" t="str">
        <f>Parameters1!L16</f>
        <v>Construction</v>
      </c>
      <c r="Q16" s="14" t="str">
        <f>Parameters1!M16</f>
        <v>Semi-skilled</v>
      </c>
    </row>
    <row r="17" spans="7:17" x14ac:dyDescent="0.3">
      <c r="G17" s="2">
        <v>6</v>
      </c>
      <c r="L17" s="8" t="b">
        <v>1</v>
      </c>
      <c r="N17" s="10" t="str">
        <f>Parameters1!L17</f>
        <v>Education</v>
      </c>
      <c r="Q17" s="14" t="str">
        <f>Parameters1!M17</f>
        <v>Unskilled</v>
      </c>
    </row>
    <row r="18" spans="7:17" x14ac:dyDescent="0.3">
      <c r="G18" s="2">
        <v>7</v>
      </c>
      <c r="N18" s="10" t="str">
        <f>Parameters1!L18</f>
        <v>Electricity, gas, steam and air conditioning supply</v>
      </c>
      <c r="Q18" s="14" t="str">
        <f>Parameters1!M18</f>
        <v>Total Permanent</v>
      </c>
    </row>
    <row r="19" spans="7:17" x14ac:dyDescent="0.3">
      <c r="G19" s="2">
        <v>8</v>
      </c>
      <c r="N19" s="10" t="str">
        <f>Parameters1!L19</f>
        <v>Financial and insurance activities</v>
      </c>
      <c r="Q19" s="14" t="str">
        <f>Parameters1!M19</f>
        <v>Temporary employees</v>
      </c>
    </row>
    <row r="20" spans="7:17" x14ac:dyDescent="0.3">
      <c r="G20" s="2">
        <v>9</v>
      </c>
      <c r="N20" s="10" t="str">
        <f>Parameters1!L20</f>
        <v>Human health and social work activities</v>
      </c>
    </row>
    <row r="21" spans="7:17" x14ac:dyDescent="0.3">
      <c r="G21" s="2">
        <v>10</v>
      </c>
      <c r="N21" s="10" t="str">
        <f>Parameters1!L21</f>
        <v>Information and communication</v>
      </c>
    </row>
    <row r="22" spans="7:17" x14ac:dyDescent="0.3">
      <c r="G22" s="2">
        <v>11</v>
      </c>
      <c r="N22" s="14" t="str">
        <f>Parameters1!L22</f>
        <v>Manufacturing</v>
      </c>
    </row>
    <row r="23" spans="7:17" x14ac:dyDescent="0.3">
      <c r="G23" s="2">
        <v>12</v>
      </c>
      <c r="N23" s="14" t="str">
        <f>Parameters1!L23</f>
        <v>Mining and quarrying</v>
      </c>
    </row>
    <row r="24" spans="7:17" x14ac:dyDescent="0.3">
      <c r="G24" s="2">
        <v>13</v>
      </c>
      <c r="N24" s="14" t="str">
        <f>Parameters1!L24</f>
        <v>Professional, scientific and technical activities</v>
      </c>
    </row>
    <row r="25" spans="7:17" x14ac:dyDescent="0.3">
      <c r="G25" s="2">
        <v>14</v>
      </c>
      <c r="N25" s="14" t="str">
        <f>Parameters1!L25</f>
        <v>Public administration and defence; compulsory social security</v>
      </c>
    </row>
    <row r="26" spans="7:17" x14ac:dyDescent="0.3">
      <c r="G26" s="2">
        <v>15</v>
      </c>
      <c r="N26" s="14" t="str">
        <f>Parameters1!L26</f>
        <v>Real estate activities</v>
      </c>
    </row>
    <row r="27" spans="7:17" x14ac:dyDescent="0.3">
      <c r="G27" s="2">
        <v>16</v>
      </c>
      <c r="N27" s="14" t="str">
        <f>Parameters1!L27</f>
        <v>Transportation and storage</v>
      </c>
    </row>
    <row r="28" spans="7:17" x14ac:dyDescent="0.3">
      <c r="G28" s="2">
        <v>17</v>
      </c>
      <c r="N28" s="14" t="str">
        <f>Parameters1!L28</f>
        <v>Water supply, sewerage, waste management and remediation activities</v>
      </c>
    </row>
    <row r="29" spans="7:17" x14ac:dyDescent="0.3">
      <c r="G29" s="2">
        <v>18</v>
      </c>
      <c r="N29" s="14" t="str">
        <f>Parameters1!L29</f>
        <v>Wholesale and retail trade; repair of motor vehicles and motorcycles</v>
      </c>
    </row>
    <row r="30" spans="7:17" x14ac:dyDescent="0.3">
      <c r="G30" s="2">
        <v>19</v>
      </c>
    </row>
    <row r="31" spans="7:17" x14ac:dyDescent="0.3">
      <c r="G31" s="2">
        <v>20</v>
      </c>
    </row>
  </sheetData>
  <pageMargins left="0.7" right="0.7" top="0.75" bottom="0.75" header="0.3" footer="0.3"/>
  <customProperties>
    <customPr name="SSC_SHEET_GUID" r:id="rId1"/>
  </customProperti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13</xdr:col>
                    <xdr:colOff>7620</xdr:colOff>
                    <xdr:row>0</xdr:row>
                    <xdr:rowOff>22860</xdr:rowOff>
                  </from>
                  <to>
                    <xdr:col>14</xdr:col>
                    <xdr:colOff>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16</xdr:col>
                    <xdr:colOff>38100</xdr:colOff>
                    <xdr:row>0</xdr:row>
                    <xdr:rowOff>7620</xdr:rowOff>
                  </from>
                  <to>
                    <xdr:col>16</xdr:col>
                    <xdr:colOff>1988820</xdr:colOff>
                    <xdr:row>3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arameters1"/>
  <dimension ref="G1:R29"/>
  <sheetViews>
    <sheetView workbookViewId="0">
      <selection activeCell="L12" sqref="L12"/>
    </sheetView>
  </sheetViews>
  <sheetFormatPr defaultColWidth="11.44140625" defaultRowHeight="14.4" x14ac:dyDescent="0.3"/>
  <cols>
    <col min="1" max="6" width="1.6640625" style="1" customWidth="1"/>
    <col min="7" max="7" width="4" style="1" customWidth="1"/>
    <col min="8" max="10" width="1.6640625" style="1" customWidth="1"/>
    <col min="11" max="11" width="11.44140625" style="1"/>
    <col min="12" max="12" width="76.6640625" style="1" customWidth="1"/>
    <col min="13" max="13" width="51.5546875" style="1" customWidth="1"/>
    <col min="14" max="16384" width="11.44140625" style="1"/>
  </cols>
  <sheetData>
    <row r="1" spans="7:18" ht="8.1" customHeight="1" x14ac:dyDescent="0.3"/>
    <row r="2" spans="7:18" ht="8.1" customHeight="1" x14ac:dyDescent="0.3"/>
    <row r="3" spans="7:18" ht="8.1" customHeight="1" x14ac:dyDescent="0.3"/>
    <row r="4" spans="7:18" ht="8.1" customHeight="1" x14ac:dyDescent="0.3"/>
    <row r="5" spans="7:18" ht="12.75" customHeight="1" x14ac:dyDescent="0.3">
      <c r="K5" s="15">
        <v>0</v>
      </c>
      <c r="L5" s="15">
        <v>1</v>
      </c>
      <c r="M5" s="15">
        <v>2</v>
      </c>
      <c r="N5" s="15"/>
      <c r="O5" s="15"/>
      <c r="P5" s="15"/>
      <c r="Q5" s="15"/>
      <c r="R5" s="15"/>
    </row>
    <row r="6" spans="7:18" ht="8.1" customHeight="1" x14ac:dyDescent="0.3"/>
    <row r="7" spans="7:18" ht="8.1" customHeight="1" x14ac:dyDescent="0.3"/>
    <row r="8" spans="7:18" ht="8.1" customHeight="1" x14ac:dyDescent="0.3"/>
    <row r="9" spans="7:18" ht="8.1" customHeight="1" x14ac:dyDescent="0.3"/>
    <row r="10" spans="7:18" ht="8.1" customHeight="1" x14ac:dyDescent="0.3"/>
    <row r="11" spans="7:18" x14ac:dyDescent="0.3">
      <c r="G11" s="15">
        <v>0</v>
      </c>
      <c r="K11" s="13"/>
      <c r="L11" s="20" t="s">
        <v>32</v>
      </c>
      <c r="M11" s="20" t="s">
        <v>70</v>
      </c>
    </row>
    <row r="12" spans="7:18" x14ac:dyDescent="0.3">
      <c r="G12" s="15">
        <v>1</v>
      </c>
      <c r="L12" s="1" t="s">
        <v>115</v>
      </c>
      <c r="M12" s="1" t="s">
        <v>11</v>
      </c>
    </row>
    <row r="13" spans="7:18" x14ac:dyDescent="0.3">
      <c r="G13" s="15">
        <v>2</v>
      </c>
      <c r="L13" s="1" t="s">
        <v>116</v>
      </c>
      <c r="M13" s="1" t="s">
        <v>12</v>
      </c>
    </row>
    <row r="14" spans="7:18" x14ac:dyDescent="0.3">
      <c r="G14" s="15">
        <v>3</v>
      </c>
      <c r="L14" s="1" t="s">
        <v>117</v>
      </c>
      <c r="M14" s="1" t="s">
        <v>13</v>
      </c>
    </row>
    <row r="15" spans="7:18" x14ac:dyDescent="0.3">
      <c r="G15" s="15">
        <v>4</v>
      </c>
      <c r="L15" s="1" t="s">
        <v>118</v>
      </c>
      <c r="M15" s="1" t="s">
        <v>14</v>
      </c>
    </row>
    <row r="16" spans="7:18" x14ac:dyDescent="0.3">
      <c r="G16" s="15">
        <v>5</v>
      </c>
      <c r="L16" s="1" t="s">
        <v>23</v>
      </c>
      <c r="M16" s="1" t="s">
        <v>15</v>
      </c>
    </row>
    <row r="17" spans="7:13" x14ac:dyDescent="0.3">
      <c r="G17" s="15">
        <v>6</v>
      </c>
      <c r="L17" s="1" t="s">
        <v>119</v>
      </c>
      <c r="M17" s="1" t="s">
        <v>16</v>
      </c>
    </row>
    <row r="18" spans="7:13" x14ac:dyDescent="0.3">
      <c r="G18" s="15">
        <v>7</v>
      </c>
      <c r="L18" s="1" t="s">
        <v>120</v>
      </c>
      <c r="M18" s="1" t="s">
        <v>17</v>
      </c>
    </row>
    <row r="19" spans="7:13" x14ac:dyDescent="0.3">
      <c r="G19" s="15">
        <v>8</v>
      </c>
      <c r="L19" s="1" t="s">
        <v>121</v>
      </c>
      <c r="M19" s="1" t="s">
        <v>18</v>
      </c>
    </row>
    <row r="20" spans="7:13" x14ac:dyDescent="0.3">
      <c r="G20" s="15">
        <v>9</v>
      </c>
      <c r="L20" s="1" t="s">
        <v>122</v>
      </c>
    </row>
    <row r="21" spans="7:13" x14ac:dyDescent="0.3">
      <c r="G21" s="15">
        <v>10</v>
      </c>
      <c r="L21" s="1" t="s">
        <v>123</v>
      </c>
    </row>
    <row r="22" spans="7:13" x14ac:dyDescent="0.3">
      <c r="G22" s="15">
        <v>11</v>
      </c>
      <c r="L22" s="1" t="s">
        <v>25</v>
      </c>
    </row>
    <row r="23" spans="7:13" x14ac:dyDescent="0.3">
      <c r="G23" s="15">
        <f>G22+1</f>
        <v>12</v>
      </c>
      <c r="L23" s="1" t="s">
        <v>124</v>
      </c>
    </row>
    <row r="24" spans="7:13" x14ac:dyDescent="0.3">
      <c r="G24" s="15">
        <f t="shared" ref="G24:G29" si="0">G23+1</f>
        <v>13</v>
      </c>
      <c r="L24" s="1" t="s">
        <v>125</v>
      </c>
    </row>
    <row r="25" spans="7:13" x14ac:dyDescent="0.3">
      <c r="G25" s="15">
        <f t="shared" si="0"/>
        <v>14</v>
      </c>
      <c r="L25" s="1" t="s">
        <v>126</v>
      </c>
    </row>
    <row r="26" spans="7:13" x14ac:dyDescent="0.3">
      <c r="G26" s="15">
        <f t="shared" si="0"/>
        <v>15</v>
      </c>
      <c r="L26" s="1" t="s">
        <v>127</v>
      </c>
    </row>
    <row r="27" spans="7:13" x14ac:dyDescent="0.3">
      <c r="G27" s="15">
        <f t="shared" si="0"/>
        <v>16</v>
      </c>
      <c r="L27" s="1" t="s">
        <v>128</v>
      </c>
    </row>
    <row r="28" spans="7:13" x14ac:dyDescent="0.3">
      <c r="G28" s="15">
        <f>G27+1</f>
        <v>17</v>
      </c>
      <c r="L28" s="1" t="s">
        <v>129</v>
      </c>
    </row>
    <row r="29" spans="7:13" x14ac:dyDescent="0.3">
      <c r="G29" s="15">
        <f t="shared" si="0"/>
        <v>18</v>
      </c>
      <c r="L29" s="1" t="s">
        <v>130</v>
      </c>
    </row>
  </sheetData>
  <pageMargins left="0.7" right="0.7" top="0.75" bottom="0.75" header="0.3" footer="0.3"/>
  <pageSetup paperSize="9" orientation="portrait" r:id="rId1"/>
  <customProperties>
    <customPr name="SSC_SHEET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NamesIndex"/>
  <dimension ref="K1:L37"/>
  <sheetViews>
    <sheetView topLeftCell="A8" workbookViewId="0">
      <selection activeCell="K12" sqref="K12:L37"/>
    </sheetView>
  </sheetViews>
  <sheetFormatPr defaultColWidth="11.44140625" defaultRowHeight="14.4" x14ac:dyDescent="0.3"/>
  <cols>
    <col min="1" max="10" width="1.6640625" style="1" customWidth="1"/>
    <col min="11" max="11" width="33.5546875" style="1" customWidth="1"/>
    <col min="12" max="12" width="39.44140625" style="1" customWidth="1"/>
    <col min="13" max="13" width="12.88671875" style="1" customWidth="1"/>
    <col min="14" max="16384" width="11.44140625" style="1"/>
  </cols>
  <sheetData>
    <row r="1" spans="11:12" ht="8.1" customHeight="1" x14ac:dyDescent="0.3"/>
    <row r="2" spans="11:12" ht="8.1" customHeight="1" x14ac:dyDescent="0.3"/>
    <row r="3" spans="11:12" ht="8.1" customHeight="1" x14ac:dyDescent="0.3"/>
    <row r="4" spans="11:12" ht="8.1" customHeight="1" x14ac:dyDescent="0.3"/>
    <row r="5" spans="11:12" ht="8.1" customHeight="1" x14ac:dyDescent="0.3"/>
    <row r="6" spans="11:12" ht="8.1" customHeight="1" x14ac:dyDescent="0.3"/>
    <row r="7" spans="11:12" ht="8.1" customHeight="1" x14ac:dyDescent="0.3"/>
    <row r="8" spans="11:12" ht="8.1" customHeight="1" x14ac:dyDescent="0.3"/>
    <row r="9" spans="11:12" ht="8.1" customHeight="1" x14ac:dyDescent="0.3"/>
    <row r="10" spans="11:12" ht="8.1" customHeight="1" x14ac:dyDescent="0.3"/>
    <row r="12" spans="11:12" x14ac:dyDescent="0.3">
      <c r="K12" s="1" t="s">
        <v>36</v>
      </c>
      <c r="L12" s="1" t="s">
        <v>37</v>
      </c>
    </row>
    <row r="13" spans="11:12" x14ac:dyDescent="0.3">
      <c r="K13" s="1" t="s">
        <v>81</v>
      </c>
      <c r="L13" s="1" t="s">
        <v>82</v>
      </c>
    </row>
    <row r="14" spans="11:12" x14ac:dyDescent="0.3">
      <c r="K14" s="1" t="s">
        <v>83</v>
      </c>
      <c r="L14" s="1" t="s">
        <v>84</v>
      </c>
    </row>
    <row r="15" spans="11:12" x14ac:dyDescent="0.3">
      <c r="K15" s="1" t="s">
        <v>132</v>
      </c>
      <c r="L15" s="1" t="s">
        <v>133</v>
      </c>
    </row>
    <row r="16" spans="11:12" x14ac:dyDescent="0.3">
      <c r="K16" s="1" t="s">
        <v>134</v>
      </c>
      <c r="L16" s="1" t="s">
        <v>135</v>
      </c>
    </row>
    <row r="17" spans="11:12" x14ac:dyDescent="0.3">
      <c r="K17" s="1" t="s">
        <v>38</v>
      </c>
      <c r="L17" s="1" t="s">
        <v>39</v>
      </c>
    </row>
    <row r="18" spans="11:12" x14ac:dyDescent="0.3">
      <c r="K18" s="1" t="s">
        <v>85</v>
      </c>
      <c r="L18" s="1" t="s">
        <v>86</v>
      </c>
    </row>
    <row r="19" spans="11:12" x14ac:dyDescent="0.3">
      <c r="K19" s="1" t="s">
        <v>87</v>
      </c>
      <c r="L19" s="1" t="s">
        <v>88</v>
      </c>
    </row>
    <row r="20" spans="11:12" x14ac:dyDescent="0.3">
      <c r="K20" s="1" t="s">
        <v>89</v>
      </c>
      <c r="L20" s="1" t="s">
        <v>90</v>
      </c>
    </row>
    <row r="21" spans="11:12" x14ac:dyDescent="0.3">
      <c r="K21" s="1" t="s">
        <v>91</v>
      </c>
      <c r="L21" s="1" t="s">
        <v>92</v>
      </c>
    </row>
    <row r="22" spans="11:12" x14ac:dyDescent="0.3">
      <c r="K22" s="1" t="s">
        <v>93</v>
      </c>
      <c r="L22" s="1" t="s">
        <v>94</v>
      </c>
    </row>
    <row r="23" spans="11:12" x14ac:dyDescent="0.3">
      <c r="K23" s="1" t="s">
        <v>95</v>
      </c>
      <c r="L23" s="1" t="s">
        <v>96</v>
      </c>
    </row>
    <row r="24" spans="11:12" x14ac:dyDescent="0.3">
      <c r="K24" s="1" t="s">
        <v>97</v>
      </c>
      <c r="L24" s="1" t="s">
        <v>98</v>
      </c>
    </row>
    <row r="25" spans="11:12" x14ac:dyDescent="0.3">
      <c r="K25" s="1" t="s">
        <v>99</v>
      </c>
      <c r="L25" s="1" t="s">
        <v>100</v>
      </c>
    </row>
    <row r="26" spans="11:12" x14ac:dyDescent="0.3">
      <c r="K26" s="1" t="s">
        <v>101</v>
      </c>
      <c r="L26" s="1" t="s">
        <v>102</v>
      </c>
    </row>
    <row r="27" spans="11:12" x14ac:dyDescent="0.3">
      <c r="K27" s="1" t="s">
        <v>103</v>
      </c>
      <c r="L27" s="1" t="s">
        <v>136</v>
      </c>
    </row>
    <row r="28" spans="11:12" x14ac:dyDescent="0.3">
      <c r="K28" s="1" t="s">
        <v>104</v>
      </c>
      <c r="L28" s="1" t="s">
        <v>105</v>
      </c>
    </row>
    <row r="29" spans="11:12" x14ac:dyDescent="0.3">
      <c r="K29" s="1" t="s">
        <v>106</v>
      </c>
      <c r="L29" s="1" t="s">
        <v>107</v>
      </c>
    </row>
    <row r="30" spans="11:12" x14ac:dyDescent="0.3">
      <c r="K30" s="1" t="s">
        <v>108</v>
      </c>
      <c r="L30" s="1" t="s">
        <v>109</v>
      </c>
    </row>
    <row r="31" spans="11:12" x14ac:dyDescent="0.3">
      <c r="K31" s="1" t="s">
        <v>40</v>
      </c>
      <c r="L31" s="1" t="s">
        <v>41</v>
      </c>
    </row>
    <row r="32" spans="11:12" x14ac:dyDescent="0.3">
      <c r="K32" s="1" t="s">
        <v>42</v>
      </c>
      <c r="L32" s="1" t="s">
        <v>137</v>
      </c>
    </row>
    <row r="33" spans="11:12" x14ac:dyDescent="0.3">
      <c r="K33" s="1" t="s">
        <v>43</v>
      </c>
      <c r="L33" s="1" t="s">
        <v>44</v>
      </c>
    </row>
    <row r="34" spans="11:12" x14ac:dyDescent="0.3">
      <c r="K34" s="1" t="s">
        <v>45</v>
      </c>
      <c r="L34" s="1" t="s">
        <v>46</v>
      </c>
    </row>
    <row r="35" spans="11:12" x14ac:dyDescent="0.3">
      <c r="K35" s="1" t="s">
        <v>110</v>
      </c>
      <c r="L35" s="1" t="s">
        <v>111</v>
      </c>
    </row>
    <row r="36" spans="11:12" x14ac:dyDescent="0.3">
      <c r="K36" s="1" t="s">
        <v>47</v>
      </c>
      <c r="L36" s="1" t="s">
        <v>48</v>
      </c>
    </row>
    <row r="37" spans="11:12" x14ac:dyDescent="0.3">
      <c r="K37" s="1" t="s">
        <v>112</v>
      </c>
      <c r="L37" s="1" t="s">
        <v>113</v>
      </c>
    </row>
  </sheetData>
  <pageMargins left="0.7" right="0.7" top="0.75" bottom="0.75" header="0.3" footer="0.3"/>
  <customProperties>
    <customPr name="SSC_SHEET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/>
  <dimension ref="A1:E7"/>
  <sheetViews>
    <sheetView workbookViewId="0"/>
  </sheetViews>
  <sheetFormatPr defaultRowHeight="13.2" x14ac:dyDescent="0.25"/>
  <sheetData>
    <row r="1" spans="1:5" x14ac:dyDescent="0.25">
      <c r="A1" t="s">
        <v>34</v>
      </c>
      <c r="C1" t="s">
        <v>139</v>
      </c>
      <c r="D1" t="s">
        <v>138</v>
      </c>
      <c r="E1" t="s">
        <v>114</v>
      </c>
    </row>
    <row r="2" spans="1:5" x14ac:dyDescent="0.25">
      <c r="A2" t="s">
        <v>63</v>
      </c>
      <c r="C2" t="s">
        <v>140</v>
      </c>
    </row>
    <row r="3" spans="1:5" x14ac:dyDescent="0.25">
      <c r="A3" t="s">
        <v>75</v>
      </c>
      <c r="C3" t="s">
        <v>141</v>
      </c>
    </row>
    <row r="4" spans="1:5" x14ac:dyDescent="0.25">
      <c r="A4" t="s">
        <v>76</v>
      </c>
      <c r="C4" t="s">
        <v>142</v>
      </c>
    </row>
    <row r="5" spans="1:5" x14ac:dyDescent="0.25">
      <c r="A5" t="s">
        <v>77</v>
      </c>
      <c r="C5" t="s">
        <v>143</v>
      </c>
    </row>
    <row r="6" spans="1:5" x14ac:dyDescent="0.25">
      <c r="A6" t="s">
        <v>78</v>
      </c>
      <c r="C6" t="s">
        <v>144</v>
      </c>
    </row>
    <row r="7" spans="1:5" x14ac:dyDescent="0.25">
      <c r="C7" t="s">
        <v>145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1:P18"/>
  <sheetViews>
    <sheetView workbookViewId="0"/>
  </sheetViews>
  <sheetFormatPr defaultRowHeight="13.2" x14ac:dyDescent="0.25"/>
  <cols>
    <col min="1" max="2" width="49.88671875" bestFit="1" customWidth="1"/>
    <col min="3" max="3" width="48.5546875" bestFit="1" customWidth="1"/>
    <col min="4" max="4" width="17.44140625" bestFit="1" customWidth="1"/>
    <col min="5" max="7" width="20.33203125" bestFit="1" customWidth="1"/>
    <col min="8" max="11" width="48.5546875" bestFit="1" customWidth="1"/>
    <col min="12" max="14" width="18.33203125" bestFit="1" customWidth="1"/>
    <col min="15" max="15" width="48.5546875" bestFit="1" customWidth="1"/>
    <col min="16" max="16" width="59.5546875" bestFit="1" customWidth="1"/>
  </cols>
  <sheetData>
    <row r="1" spans="1:16" x14ac:dyDescent="0.25">
      <c r="A1" t="s">
        <v>20</v>
      </c>
      <c r="B1" t="s">
        <v>20</v>
      </c>
      <c r="C1" t="s">
        <v>20</v>
      </c>
      <c r="D1" t="s">
        <v>11</v>
      </c>
      <c r="E1" t="s">
        <v>11</v>
      </c>
      <c r="F1" t="s">
        <v>11</v>
      </c>
      <c r="G1" t="s">
        <v>11</v>
      </c>
      <c r="H1" t="s">
        <v>20</v>
      </c>
      <c r="I1" t="s">
        <v>20</v>
      </c>
      <c r="J1" t="s">
        <v>20</v>
      </c>
      <c r="K1" t="s">
        <v>20</v>
      </c>
      <c r="L1" t="s">
        <v>131</v>
      </c>
      <c r="M1" t="s">
        <v>131</v>
      </c>
      <c r="N1" t="s">
        <v>131</v>
      </c>
      <c r="O1" t="s">
        <v>20</v>
      </c>
      <c r="P1" t="s">
        <v>115</v>
      </c>
    </row>
    <row r="2" spans="1:16" x14ac:dyDescent="0.25">
      <c r="A2" t="s">
        <v>35</v>
      </c>
      <c r="B2" t="s">
        <v>35</v>
      </c>
      <c r="C2" t="s">
        <v>21</v>
      </c>
      <c r="D2" t="s">
        <v>12</v>
      </c>
      <c r="E2" t="s">
        <v>12</v>
      </c>
      <c r="F2" t="s">
        <v>12</v>
      </c>
      <c r="G2" t="s">
        <v>12</v>
      </c>
      <c r="H2" t="s">
        <v>35</v>
      </c>
      <c r="I2" t="s">
        <v>35</v>
      </c>
      <c r="J2" t="s">
        <v>35</v>
      </c>
      <c r="K2" t="s">
        <v>35</v>
      </c>
      <c r="O2" t="s">
        <v>21</v>
      </c>
      <c r="P2" t="s">
        <v>116</v>
      </c>
    </row>
    <row r="3" spans="1:16" x14ac:dyDescent="0.25">
      <c r="A3" t="s">
        <v>22</v>
      </c>
      <c r="B3" t="s">
        <v>22</v>
      </c>
      <c r="C3" t="s">
        <v>22</v>
      </c>
      <c r="E3" t="s">
        <v>13</v>
      </c>
      <c r="F3" t="s">
        <v>13</v>
      </c>
      <c r="G3" t="s">
        <v>13</v>
      </c>
      <c r="H3" t="s">
        <v>22</v>
      </c>
      <c r="I3" t="s">
        <v>22</v>
      </c>
      <c r="J3" t="s">
        <v>22</v>
      </c>
      <c r="K3" t="s">
        <v>22</v>
      </c>
      <c r="O3" t="s">
        <v>22</v>
      </c>
      <c r="P3" t="s">
        <v>117</v>
      </c>
    </row>
    <row r="4" spans="1:16" x14ac:dyDescent="0.25">
      <c r="A4" t="s">
        <v>23</v>
      </c>
      <c r="B4" t="s">
        <v>23</v>
      </c>
      <c r="C4" t="s">
        <v>23</v>
      </c>
      <c r="E4" t="s">
        <v>14</v>
      </c>
      <c r="F4" t="s">
        <v>14</v>
      </c>
      <c r="G4" t="s">
        <v>14</v>
      </c>
      <c r="H4" t="s">
        <v>23</v>
      </c>
      <c r="I4" t="s">
        <v>23</v>
      </c>
      <c r="J4" t="s">
        <v>23</v>
      </c>
      <c r="K4" t="s">
        <v>23</v>
      </c>
      <c r="O4" t="s">
        <v>23</v>
      </c>
      <c r="P4" t="s">
        <v>118</v>
      </c>
    </row>
    <row r="5" spans="1:16" x14ac:dyDescent="0.25">
      <c r="A5" t="s">
        <v>33</v>
      </c>
      <c r="B5" t="s">
        <v>33</v>
      </c>
      <c r="C5" t="s">
        <v>33</v>
      </c>
      <c r="F5" t="s">
        <v>15</v>
      </c>
      <c r="G5" t="s">
        <v>15</v>
      </c>
      <c r="H5" t="s">
        <v>33</v>
      </c>
      <c r="I5" t="s">
        <v>33</v>
      </c>
      <c r="J5" t="s">
        <v>33</v>
      </c>
      <c r="K5" t="s">
        <v>33</v>
      </c>
      <c r="O5" t="s">
        <v>33</v>
      </c>
      <c r="P5" t="s">
        <v>23</v>
      </c>
    </row>
    <row r="6" spans="1:16" x14ac:dyDescent="0.25">
      <c r="A6" t="s">
        <v>24</v>
      </c>
      <c r="B6" t="s">
        <v>24</v>
      </c>
      <c r="C6" t="s">
        <v>24</v>
      </c>
      <c r="F6" t="s">
        <v>16</v>
      </c>
      <c r="G6" t="s">
        <v>16</v>
      </c>
      <c r="H6" t="s">
        <v>24</v>
      </c>
      <c r="I6" t="s">
        <v>24</v>
      </c>
      <c r="J6" t="s">
        <v>24</v>
      </c>
      <c r="K6" t="s">
        <v>24</v>
      </c>
      <c r="O6" t="s">
        <v>24</v>
      </c>
      <c r="P6" t="s">
        <v>119</v>
      </c>
    </row>
    <row r="7" spans="1:16" x14ac:dyDescent="0.25">
      <c r="A7" t="s">
        <v>25</v>
      </c>
      <c r="B7" t="s">
        <v>25</v>
      </c>
      <c r="C7" t="s">
        <v>25</v>
      </c>
      <c r="G7" t="s">
        <v>17</v>
      </c>
      <c r="H7" t="s">
        <v>25</v>
      </c>
      <c r="I7" t="s">
        <v>25</v>
      </c>
      <c r="J7" t="s">
        <v>25</v>
      </c>
      <c r="K7" t="s">
        <v>25</v>
      </c>
      <c r="O7" t="s">
        <v>25</v>
      </c>
      <c r="P7" t="s">
        <v>120</v>
      </c>
    </row>
    <row r="8" spans="1:16" x14ac:dyDescent="0.25">
      <c r="A8" t="s">
        <v>26</v>
      </c>
      <c r="B8" t="s">
        <v>26</v>
      </c>
      <c r="C8" t="s">
        <v>26</v>
      </c>
      <c r="G8" t="s">
        <v>18</v>
      </c>
      <c r="H8" t="s">
        <v>26</v>
      </c>
      <c r="I8" t="s">
        <v>26</v>
      </c>
      <c r="J8" t="s">
        <v>26</v>
      </c>
      <c r="K8" t="s">
        <v>26</v>
      </c>
      <c r="O8" t="s">
        <v>26</v>
      </c>
      <c r="P8" t="s">
        <v>121</v>
      </c>
    </row>
    <row r="9" spans="1:16" x14ac:dyDescent="0.25">
      <c r="A9" t="s">
        <v>27</v>
      </c>
      <c r="B9" t="s">
        <v>27</v>
      </c>
      <c r="C9" t="s">
        <v>27</v>
      </c>
      <c r="H9" t="s">
        <v>27</v>
      </c>
      <c r="I9" t="s">
        <v>27</v>
      </c>
      <c r="J9" t="s">
        <v>27</v>
      </c>
      <c r="K9" t="s">
        <v>27</v>
      </c>
      <c r="O9" t="s">
        <v>27</v>
      </c>
      <c r="P9" t="s">
        <v>122</v>
      </c>
    </row>
    <row r="10" spans="1:16" x14ac:dyDescent="0.25">
      <c r="A10" t="s">
        <v>28</v>
      </c>
      <c r="B10" t="s">
        <v>28</v>
      </c>
      <c r="C10" t="s">
        <v>28</v>
      </c>
      <c r="H10" t="s">
        <v>28</v>
      </c>
      <c r="I10" t="s">
        <v>28</v>
      </c>
      <c r="J10" t="s">
        <v>28</v>
      </c>
      <c r="K10" t="s">
        <v>28</v>
      </c>
      <c r="O10" t="s">
        <v>28</v>
      </c>
      <c r="P10" t="s">
        <v>123</v>
      </c>
    </row>
    <row r="11" spans="1:16" x14ac:dyDescent="0.25">
      <c r="A11" t="s">
        <v>29</v>
      </c>
      <c r="B11" t="s">
        <v>29</v>
      </c>
      <c r="C11" t="s">
        <v>29</v>
      </c>
      <c r="H11" t="s">
        <v>29</v>
      </c>
      <c r="I11" t="s">
        <v>29</v>
      </c>
      <c r="J11" t="s">
        <v>29</v>
      </c>
      <c r="K11" t="s">
        <v>29</v>
      </c>
      <c r="O11" t="s">
        <v>29</v>
      </c>
      <c r="P11" t="s">
        <v>25</v>
      </c>
    </row>
    <row r="12" spans="1:16" x14ac:dyDescent="0.25">
      <c r="P12" t="s">
        <v>124</v>
      </c>
    </row>
    <row r="13" spans="1:16" x14ac:dyDescent="0.25">
      <c r="P13" t="s">
        <v>125</v>
      </c>
    </row>
    <row r="14" spans="1:16" x14ac:dyDescent="0.25">
      <c r="P14" t="s">
        <v>126</v>
      </c>
    </row>
    <row r="15" spans="1:16" x14ac:dyDescent="0.25">
      <c r="P15" t="s">
        <v>127</v>
      </c>
    </row>
    <row r="16" spans="1:16" x14ac:dyDescent="0.25">
      <c r="P16" t="s">
        <v>128</v>
      </c>
    </row>
    <row r="17" spans="16:16" x14ac:dyDescent="0.25">
      <c r="P17" t="s">
        <v>129</v>
      </c>
    </row>
    <row r="18" spans="16:16" x14ac:dyDescent="0.25">
      <c r="P18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26</vt:i4>
      </vt:variant>
    </vt:vector>
  </HeadingPairs>
  <TitlesOfParts>
    <vt:vector size="33" baseType="lpstr">
      <vt:lpstr>Focus1 Benchmarks</vt:lpstr>
      <vt:lpstr>Focus2 Enter CEE Data</vt:lpstr>
      <vt:lpstr>Basis1</vt:lpstr>
      <vt:lpstr>Data1</vt:lpstr>
      <vt:lpstr>Lists1</vt:lpstr>
      <vt:lpstr>Parameters1</vt:lpstr>
      <vt:lpstr>NamesIndex</vt:lpstr>
      <vt:lpstr>_options1</vt:lpstr>
      <vt:lpstr>_options10</vt:lpstr>
      <vt:lpstr>_options11</vt:lpstr>
      <vt:lpstr>_options15</vt:lpstr>
      <vt:lpstr>_options16</vt:lpstr>
      <vt:lpstr>_options2</vt:lpstr>
      <vt:lpstr>_options3</vt:lpstr>
      <vt:lpstr>_options4</vt:lpstr>
      <vt:lpstr>_options5</vt:lpstr>
      <vt:lpstr>_options6</vt:lpstr>
      <vt:lpstr>_options7</vt:lpstr>
      <vt:lpstr>_options8</vt:lpstr>
      <vt:lpstr>_options9</vt:lpstr>
      <vt:lpstr>my_organisation_allemployees</vt:lpstr>
      <vt:lpstr>my_organisation_pwd</vt:lpstr>
      <vt:lpstr>rD1.Datasource_Sectors</vt:lpstr>
      <vt:lpstr>rL1.OccupationalLevelHeader</vt:lpstr>
      <vt:lpstr>rL1.OccupationalLevelList</vt:lpstr>
      <vt:lpstr>rL1.OccupationalLevelSel</vt:lpstr>
      <vt:lpstr>rL1.SectorHeader</vt:lpstr>
      <vt:lpstr>rL1.SectorList</vt:lpstr>
      <vt:lpstr>rL1.SectorSel</vt:lpstr>
      <vt:lpstr>rP1.Node</vt:lpstr>
      <vt:lpstr>Selected_OccupationalLevel</vt:lpstr>
      <vt:lpstr>Selected_Sector</vt:lpstr>
      <vt:lpstr>targeted_sector_occlevel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Datei aus dem Buch "Präsentieren mit Microsoft Excel"</dc:title>
  <dc:creator>Transformation Partners</dc:creator>
  <cp:lastModifiedBy>Steve Kgatuke</cp:lastModifiedBy>
  <dcterms:created xsi:type="dcterms:W3CDTF">2001-11-20T09:45:52Z</dcterms:created>
  <dcterms:modified xsi:type="dcterms:W3CDTF">2026-04-08T12:32:02Z</dcterms:modified>
</cp:coreProperties>
</file>